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CDE ISERE\2024\"/>
    </mc:Choice>
  </mc:AlternateContent>
  <bookViews>
    <workbookView xWindow="0" yWindow="0" windowWidth="24000" windowHeight="9615"/>
  </bookViews>
  <sheets>
    <sheet name="Club" sheetId="1" r:id="rId1"/>
    <sheet name="Amateur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9" i="1" l="1"/>
  <c r="U88" i="1"/>
  <c r="T88" i="1"/>
  <c r="R88" i="1"/>
  <c r="U82" i="1"/>
  <c r="T181" i="1"/>
  <c r="U181" i="1"/>
  <c r="U184" i="1"/>
  <c r="T184" i="1"/>
  <c r="T183" i="1"/>
  <c r="U183" i="1"/>
  <c r="T171" i="1"/>
  <c r="U171" i="1"/>
  <c r="T168" i="1"/>
  <c r="U168" i="1"/>
  <c r="T156" i="1"/>
  <c r="U156" i="1"/>
  <c r="T146" i="1"/>
  <c r="U146" i="1"/>
  <c r="T145" i="1"/>
  <c r="U145" i="1"/>
  <c r="T152" i="1"/>
  <c r="U152" i="1"/>
  <c r="T117" i="1"/>
  <c r="U117" i="1"/>
  <c r="T126" i="1"/>
  <c r="U126" i="1"/>
  <c r="T129" i="1"/>
  <c r="U129" i="1"/>
  <c r="R76" i="1"/>
  <c r="U76" i="1"/>
  <c r="T76" i="1"/>
  <c r="R77" i="1"/>
  <c r="U77" i="1"/>
  <c r="T77" i="1"/>
  <c r="R69" i="1"/>
  <c r="U69" i="1"/>
  <c r="T69" i="1"/>
  <c r="R74" i="1"/>
  <c r="U74" i="1"/>
  <c r="T74" i="1"/>
  <c r="R58" i="1"/>
  <c r="T58" i="1"/>
  <c r="U58" i="1"/>
  <c r="R57" i="1"/>
  <c r="U57" i="1"/>
  <c r="T57" i="1"/>
  <c r="R50" i="1"/>
  <c r="U50" i="1"/>
  <c r="T50" i="1"/>
  <c r="U91" i="1"/>
  <c r="U83" i="1"/>
  <c r="U84" i="1"/>
  <c r="U85" i="1"/>
  <c r="U86" i="1"/>
  <c r="U87" i="1"/>
  <c r="R49" i="1"/>
  <c r="U49" i="1"/>
  <c r="T49" i="1"/>
  <c r="U20" i="1"/>
  <c r="U10" i="1"/>
  <c r="U177" i="1"/>
  <c r="U176" i="1"/>
  <c r="U175" i="1"/>
  <c r="U178" i="1"/>
  <c r="U179" i="1"/>
  <c r="U180" i="1"/>
  <c r="U182" i="1"/>
  <c r="U185" i="1"/>
  <c r="U160" i="1"/>
  <c r="U161" i="1"/>
  <c r="U164" i="1"/>
  <c r="U162" i="1"/>
  <c r="U163" i="1"/>
  <c r="U165" i="1"/>
  <c r="U166" i="1"/>
  <c r="U167" i="1"/>
  <c r="U169" i="1"/>
  <c r="U170" i="1"/>
  <c r="U96" i="1"/>
  <c r="U97" i="1"/>
  <c r="U98" i="1"/>
  <c r="U101" i="1"/>
  <c r="U103" i="1"/>
  <c r="U104" i="1"/>
  <c r="U105" i="1"/>
  <c r="U95" i="1"/>
  <c r="U99" i="1"/>
  <c r="U108" i="1"/>
  <c r="U100" i="1"/>
  <c r="U102" i="1"/>
  <c r="U110" i="1"/>
  <c r="U111" i="1"/>
  <c r="U112" i="1"/>
  <c r="U106" i="1"/>
  <c r="U113" i="1"/>
  <c r="U114" i="1"/>
  <c r="U115" i="1"/>
  <c r="U116" i="1"/>
  <c r="U107" i="1"/>
  <c r="U118" i="1"/>
  <c r="U119" i="1"/>
  <c r="U120" i="1"/>
  <c r="U109" i="1"/>
  <c r="U121" i="1"/>
  <c r="U122" i="1"/>
  <c r="U123" i="1"/>
  <c r="U124" i="1"/>
  <c r="U125" i="1"/>
  <c r="U127" i="1"/>
  <c r="U128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53" i="1"/>
  <c r="U154" i="1"/>
  <c r="U155" i="1"/>
  <c r="U147" i="1"/>
  <c r="U148" i="1"/>
  <c r="U149" i="1"/>
  <c r="U150" i="1"/>
  <c r="U151" i="1"/>
  <c r="U36" i="1"/>
  <c r="U37" i="1"/>
  <c r="U39" i="1"/>
  <c r="U40" i="1"/>
  <c r="U34" i="1"/>
  <c r="U41" i="1"/>
  <c r="U42" i="1"/>
  <c r="U35" i="1"/>
  <c r="U43" i="1"/>
  <c r="U45" i="1"/>
  <c r="U46" i="1"/>
  <c r="U38" i="1"/>
  <c r="U47" i="1"/>
  <c r="U48" i="1"/>
  <c r="U51" i="1"/>
  <c r="U52" i="1"/>
  <c r="U53" i="1"/>
  <c r="U54" i="1"/>
  <c r="U55" i="1"/>
  <c r="U56" i="1"/>
  <c r="U61" i="1"/>
  <c r="U62" i="1"/>
  <c r="U63" i="1"/>
  <c r="U65" i="1"/>
  <c r="U66" i="1"/>
  <c r="U67" i="1"/>
  <c r="U68" i="1"/>
  <c r="U70" i="1"/>
  <c r="U71" i="1"/>
  <c r="U72" i="1"/>
  <c r="U73" i="1"/>
  <c r="U59" i="1"/>
  <c r="U60" i="1"/>
  <c r="U75" i="1"/>
  <c r="U78" i="1"/>
  <c r="U79" i="1"/>
  <c r="U64" i="1"/>
  <c r="U44" i="1"/>
  <c r="U80" i="1"/>
  <c r="U81" i="1"/>
  <c r="U90" i="1"/>
  <c r="U26" i="1"/>
  <c r="U27" i="1"/>
  <c r="U28" i="1"/>
  <c r="U29" i="1"/>
  <c r="U18" i="1"/>
  <c r="U19" i="1"/>
  <c r="U21" i="1"/>
  <c r="U22" i="1"/>
  <c r="U17" i="1"/>
  <c r="U6" i="1"/>
  <c r="U7" i="1"/>
  <c r="U8" i="1"/>
  <c r="U9" i="1"/>
  <c r="U11" i="1"/>
  <c r="U12" i="1"/>
  <c r="U13" i="1"/>
  <c r="O60" i="2" l="1"/>
  <c r="O61" i="2"/>
  <c r="O62" i="2"/>
  <c r="O63" i="2"/>
  <c r="O64" i="2"/>
  <c r="O69" i="2"/>
  <c r="O71" i="2"/>
  <c r="O70" i="2"/>
  <c r="O68" i="2"/>
  <c r="U194" i="1"/>
  <c r="U193" i="1"/>
  <c r="O53" i="2"/>
  <c r="O54" i="2"/>
  <c r="O55" i="2"/>
  <c r="O56" i="2"/>
  <c r="O8" i="2"/>
  <c r="O9" i="2"/>
  <c r="O10" i="2"/>
  <c r="O13" i="2"/>
  <c r="O11" i="2"/>
  <c r="O14" i="2"/>
  <c r="O15" i="2"/>
  <c r="O16" i="2"/>
  <c r="O17" i="2"/>
  <c r="O18" i="2"/>
  <c r="O19" i="2"/>
  <c r="O20" i="2"/>
  <c r="O21" i="2"/>
  <c r="O22" i="2"/>
  <c r="O23" i="2"/>
  <c r="O12" i="2"/>
  <c r="O24" i="2"/>
  <c r="O25" i="2"/>
  <c r="O26" i="2"/>
  <c r="O33" i="2"/>
  <c r="O34" i="2"/>
  <c r="O30" i="2"/>
  <c r="O35" i="2"/>
  <c r="O36" i="2"/>
  <c r="O37" i="2"/>
  <c r="O32" i="2"/>
  <c r="O38" i="2"/>
  <c r="O39" i="2"/>
  <c r="O31" i="2"/>
  <c r="R51" i="1"/>
  <c r="T51" i="1"/>
  <c r="R44" i="1"/>
  <c r="T44" i="1"/>
  <c r="R78" i="1"/>
  <c r="T78" i="1"/>
  <c r="T141" i="1"/>
  <c r="T130" i="1"/>
  <c r="T151" i="1"/>
  <c r="T194" i="1"/>
  <c r="T193" i="1"/>
  <c r="P70" i="2"/>
  <c r="U189" i="1"/>
  <c r="T189" i="1"/>
  <c r="O46" i="2"/>
  <c r="O48" i="2"/>
  <c r="O49" i="2"/>
  <c r="O45" i="2"/>
  <c r="O47" i="2"/>
  <c r="O44" i="2"/>
  <c r="T138" i="1"/>
  <c r="R61" i="1"/>
  <c r="R54" i="1"/>
  <c r="R55" i="1"/>
  <c r="R73" i="1"/>
  <c r="R62" i="1"/>
  <c r="T61" i="1"/>
  <c r="T54" i="1"/>
  <c r="T55" i="1"/>
  <c r="T73" i="1"/>
  <c r="T62" i="1"/>
  <c r="R63" i="1"/>
  <c r="R65" i="1"/>
  <c r="R86" i="1"/>
  <c r="T63" i="1"/>
  <c r="T65" i="1"/>
  <c r="T86" i="1"/>
  <c r="R71" i="1"/>
  <c r="T71" i="1"/>
  <c r="R53" i="1"/>
  <c r="T53" i="1"/>
  <c r="P40" i="2"/>
  <c r="P34" i="2"/>
  <c r="P30" i="2"/>
  <c r="N47" i="2"/>
  <c r="P47" i="2"/>
  <c r="N63" i="2"/>
  <c r="P63" i="2"/>
  <c r="P71" i="2"/>
  <c r="R56" i="1"/>
  <c r="R87" i="1"/>
  <c r="R64" i="1"/>
  <c r="R43" i="1"/>
  <c r="R70" i="1"/>
  <c r="R52" i="1"/>
  <c r="T56" i="1"/>
  <c r="T87" i="1"/>
  <c r="T64" i="1"/>
  <c r="T43" i="1"/>
  <c r="T70" i="1"/>
  <c r="T52" i="1"/>
  <c r="R48" i="1"/>
  <c r="R75" i="1"/>
  <c r="R60" i="1"/>
  <c r="T48" i="1"/>
  <c r="T75" i="1"/>
  <c r="T60" i="1"/>
  <c r="R72" i="1"/>
  <c r="T72" i="1"/>
  <c r="R83" i="1"/>
  <c r="T83" i="1"/>
  <c r="T164" i="1"/>
  <c r="T104" i="1"/>
  <c r="T142" i="1"/>
  <c r="T121" i="1"/>
  <c r="T153" i="1"/>
  <c r="T106" i="1"/>
  <c r="T109" i="1"/>
  <c r="T101" i="1"/>
  <c r="T108" i="1"/>
  <c r="T97" i="1"/>
  <c r="T144" i="1"/>
  <c r="T123" i="1"/>
  <c r="T133" i="1"/>
  <c r="P69" i="2"/>
  <c r="P68" i="2"/>
  <c r="T103" i="1"/>
  <c r="T134" i="1"/>
  <c r="T180" i="1"/>
  <c r="T165" i="1"/>
  <c r="T128" i="1"/>
  <c r="T118" i="1"/>
  <c r="T98" i="1"/>
  <c r="T182" i="1"/>
  <c r="T175" i="1"/>
  <c r="T176" i="1"/>
  <c r="T177" i="1"/>
  <c r="T178" i="1"/>
  <c r="T179" i="1"/>
  <c r="T185" i="1"/>
  <c r="T160" i="1"/>
  <c r="T162" i="1"/>
  <c r="T161" i="1"/>
  <c r="T170" i="1"/>
  <c r="T163" i="1"/>
  <c r="T169" i="1"/>
  <c r="T166" i="1"/>
  <c r="T167" i="1"/>
  <c r="T131" i="1"/>
  <c r="T154" i="1"/>
  <c r="T155" i="1"/>
  <c r="T96" i="1"/>
  <c r="T111" i="1"/>
  <c r="T107" i="1"/>
  <c r="T102" i="1"/>
  <c r="T139" i="1"/>
  <c r="T149" i="1"/>
  <c r="T135" i="1"/>
  <c r="T120" i="1"/>
  <c r="T114" i="1"/>
  <c r="T150" i="1"/>
  <c r="T115" i="1"/>
  <c r="T95" i="1"/>
  <c r="T140" i="1"/>
  <c r="T113" i="1"/>
  <c r="T125" i="1"/>
  <c r="T110" i="1"/>
  <c r="T136" i="1"/>
  <c r="T116" i="1"/>
  <c r="T100" i="1"/>
  <c r="T127" i="1"/>
  <c r="T112" i="1"/>
  <c r="T148" i="1"/>
  <c r="T132" i="1"/>
  <c r="T119" i="1"/>
  <c r="T147" i="1"/>
  <c r="T137" i="1"/>
  <c r="T105" i="1"/>
  <c r="T122" i="1"/>
  <c r="T143" i="1"/>
  <c r="T99" i="1"/>
  <c r="T124" i="1"/>
  <c r="P61" i="2"/>
  <c r="P62" i="2"/>
  <c r="P64" i="2"/>
  <c r="P53" i="2"/>
  <c r="P54" i="2"/>
  <c r="P55" i="2"/>
  <c r="P56" i="2"/>
  <c r="P31" i="2"/>
  <c r="P36" i="2"/>
  <c r="P37" i="2"/>
  <c r="P32" i="2"/>
  <c r="P33" i="2"/>
  <c r="P39" i="2"/>
  <c r="P38" i="2"/>
  <c r="P35" i="2"/>
  <c r="P8" i="2"/>
  <c r="P12" i="2"/>
  <c r="P10" i="2"/>
  <c r="P13" i="2"/>
  <c r="P9" i="2"/>
  <c r="P11" i="2"/>
  <c r="P23" i="2"/>
  <c r="P16" i="2"/>
  <c r="P18" i="2"/>
  <c r="P22" i="2"/>
  <c r="P17" i="2"/>
  <c r="P19" i="2"/>
  <c r="P14" i="2"/>
  <c r="P15" i="2"/>
  <c r="P21" i="2"/>
  <c r="P20" i="2"/>
  <c r="P24" i="2"/>
  <c r="P25" i="2"/>
  <c r="P26" i="2"/>
  <c r="P49" i="2" l="1"/>
  <c r="P48" i="2"/>
  <c r="P45" i="2"/>
  <c r="P46" i="2"/>
  <c r="P44" i="2"/>
</calcChain>
</file>

<file path=xl/comments1.xml><?xml version="1.0" encoding="utf-8"?>
<comments xmlns="http://schemas.openxmlformats.org/spreadsheetml/2006/main">
  <authors>
    <author>tc={BF328E0C-254B-436B-B6B9-BDC141AFAD2A}</author>
  </authors>
  <commentList>
    <comment ref="C160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Pas licenciée en ISERE</t>
        </r>
      </text>
    </comment>
  </commentList>
</comments>
</file>

<file path=xl/sharedStrings.xml><?xml version="1.0" encoding="utf-8"?>
<sst xmlns="http://schemas.openxmlformats.org/spreadsheetml/2006/main" count="879" uniqueCount="248">
  <si>
    <t>Manège Enchanté</t>
  </si>
  <si>
    <t>CHA</t>
  </si>
  <si>
    <t>Sardieu</t>
  </si>
  <si>
    <t>Couples</t>
  </si>
  <si>
    <t>Poney 2</t>
  </si>
  <si>
    <t>Poney 1</t>
  </si>
  <si>
    <t>Poney Elite</t>
  </si>
  <si>
    <t>Club 3</t>
  </si>
  <si>
    <t>Club 2</t>
  </si>
  <si>
    <t>Club 1</t>
  </si>
  <si>
    <t>Club Elite</t>
  </si>
  <si>
    <t>Amateur 3</t>
  </si>
  <si>
    <t>Amateur 2</t>
  </si>
  <si>
    <t>Amateur 1</t>
  </si>
  <si>
    <t>Amateur Elite</t>
  </si>
  <si>
    <t>Catégories</t>
  </si>
  <si>
    <t>Classement</t>
  </si>
  <si>
    <t>PC du Breda</t>
  </si>
  <si>
    <t>moyenne</t>
  </si>
  <si>
    <t>moyenne2</t>
  </si>
  <si>
    <t>moyenne3</t>
  </si>
  <si>
    <t>moyenne4</t>
  </si>
  <si>
    <t>C H Viennois</t>
  </si>
  <si>
    <t>moyenne5</t>
  </si>
  <si>
    <t>CE des 4 Fers</t>
  </si>
  <si>
    <t>moyenne6</t>
  </si>
  <si>
    <t>Ecuries de Crossey</t>
  </si>
  <si>
    <t>moyenne7</t>
  </si>
  <si>
    <t>Total  points</t>
  </si>
  <si>
    <t>Somme moyennes</t>
  </si>
  <si>
    <t>Classement Challenge</t>
  </si>
  <si>
    <t>Pro 3</t>
  </si>
  <si>
    <t>Pro 2</t>
  </si>
  <si>
    <t>pts étape</t>
  </si>
  <si>
    <t>pts étape2</t>
  </si>
  <si>
    <t>pts étape4</t>
  </si>
  <si>
    <t>pts étape3</t>
  </si>
  <si>
    <t>pts étape5</t>
  </si>
  <si>
    <t>Camille FRAGNOUD/EASY DES COMBES</t>
  </si>
  <si>
    <t>Karen PITTION/TRIOMPHE DE BURGO</t>
  </si>
  <si>
    <t>Aline CHAUTAGNAT/DIVA MAESTOSO ULTIMA</t>
  </si>
  <si>
    <t>Aline CHAUTAGNAT/VOERKAN DES SABLES</t>
  </si>
  <si>
    <t>Aurelie PRIGENT/QALAAK DES BRUYERE</t>
  </si>
  <si>
    <t>Aurelie PRIGENT/DRAGON HEART</t>
  </si>
  <si>
    <t>ALLEX PALET/SEULENTETE HUGAUX</t>
  </si>
  <si>
    <t>MAE RIGOLLIER/PEPITO</t>
  </si>
  <si>
    <t>JEANNE GIROUX/BAHIA PY</t>
  </si>
  <si>
    <t>CORINNE FINET/VAJRHA DES FI</t>
  </si>
  <si>
    <t>CHLOE FRANCOIS/BELLA</t>
  </si>
  <si>
    <t>LUCINE REYNAUD/TRESOR D'ORY</t>
  </si>
  <si>
    <t>CHLOE BONNICHON/FENICIO DU MAS</t>
  </si>
  <si>
    <t>ELODIE GENIN/DEHLI DES GORGES</t>
  </si>
  <si>
    <t xml:space="preserve">JENNA GERMAIN/FRIMOUSSE DE POULANGE	</t>
  </si>
  <si>
    <t>pts étape6</t>
  </si>
  <si>
    <t>pts étape7</t>
  </si>
  <si>
    <t xml:space="preserve">	GWENAELLE TIRIAULT/STAR DES LANDIERS</t>
  </si>
  <si>
    <t>VALENTINE QUERO/H'PRECIOSO</t>
  </si>
  <si>
    <t>MAUD MARX/	MAYA DE VAL</t>
  </si>
  <si>
    <t>CINDY WIESE/	TALELOOK</t>
  </si>
  <si>
    <t>EMMA VIGIER/KEFIR</t>
  </si>
  <si>
    <t>LUCIE QUERO/H'PRECIOSO</t>
  </si>
  <si>
    <t>JULIE CARLIER/ QUICKE</t>
  </si>
  <si>
    <t>Somme 4 meilleures moyennes</t>
  </si>
  <si>
    <t>FREDERIQUE RAAG/IGOR</t>
  </si>
  <si>
    <t>LAURE JABELIN/GAIA D'AVANCON</t>
  </si>
  <si>
    <t>CLEMENCE PERRET/BAIKAL DES GORGES</t>
  </si>
  <si>
    <t xml:space="preserve">nb de participations </t>
  </si>
  <si>
    <t>MAELINE RESIDORI/FREGATE DU PAQUIER</t>
  </si>
  <si>
    <t>JULIA RAVIX/AF POPIN STEEL MARY</t>
  </si>
  <si>
    <t>PHILIPPE WENDLING/DREAM DES CHENES (38)</t>
  </si>
  <si>
    <t>LUCIE RAYNAUD/BABY BOY DU BUTIN (43)</t>
  </si>
  <si>
    <t>Classements Provisoires du Challenge ISER'DRESS BY DEVOUCOUX 2024
CLUB, PONEY, AMATEUR et PRO</t>
  </si>
  <si>
    <t>pts étape72</t>
  </si>
  <si>
    <t>Arandon</t>
  </si>
  <si>
    <t>Classement Challenge
6 meilleures</t>
  </si>
  <si>
    <t>4 mini</t>
  </si>
  <si>
    <t>moyenne 8</t>
  </si>
  <si>
    <t>4 Fers</t>
  </si>
  <si>
    <t>3 mini</t>
  </si>
  <si>
    <t>Flore VALARIN / FURSTINA</t>
  </si>
  <si>
    <t>LUCIE CAMBE/GALIA DE VAL</t>
  </si>
  <si>
    <t>ALEXIA GUILLET/PATO</t>
  </si>
  <si>
    <t>BASTIEN LENTILLON/EVER ME DE JAX</t>
  </si>
  <si>
    <t>MANON JOURDANET/PATO</t>
  </si>
  <si>
    <t>LOU ANNE MENDOZA/BAHIA PY</t>
  </si>
  <si>
    <t>CAMILLE COLLADOS/ETERNALSUNSHINE DULIN</t>
  </si>
  <si>
    <t>VALENTINE QUERO/IRIS</t>
  </si>
  <si>
    <t>LEA DEFONTAINE/GEP UP D'AVANCON</t>
  </si>
  <si>
    <t>CHARLOTTE ALADENISE/AVANA DES ANTES</t>
  </si>
  <si>
    <t>MAUD MARX/SANNE IN DE WEI</t>
  </si>
  <si>
    <t>Laurence ROUX FOUILLET/A LITTLE PINK LA SAGE</t>
  </si>
  <si>
    <t>Kristy Lea SPEARE/BUDDY</t>
  </si>
  <si>
    <t>Lilou CARROUX/KAJENDY O</t>
  </si>
  <si>
    <t>Maia RAFLE/BRIOSA GOM</t>
  </si>
  <si>
    <t>Jean Dominique ZANUS/CAMPINO PY</t>
  </si>
  <si>
    <t>Delphine BRIOUDE/FURST VON WELT</t>
  </si>
  <si>
    <t>Isabelle DAREUX BELVEGUE/EN EX VOTO BEL'AIR</t>
  </si>
  <si>
    <t>Anne Laure PINI/DON JUAN HS</t>
  </si>
  <si>
    <t>Camille GEOFFROY/FLO DE FARAMANS</t>
  </si>
  <si>
    <t>Clemence SIMON/SANNE IN DE WEI</t>
  </si>
  <si>
    <t>Virginie MOREL/HABANERO PY</t>
  </si>
  <si>
    <t>Sophie REPITON/HASHTAG DE L'ORGRIS</t>
  </si>
  <si>
    <t>Camille ZANUS/ESTIMADO PY</t>
  </si>
  <si>
    <t>SARA ANGEBAUD/ESPRI DE BONCE</t>
  </si>
  <si>
    <t>EMILIE LALLEMANT/MILLICENT FEILE</t>
  </si>
  <si>
    <t>HC</t>
  </si>
  <si>
    <t>LUCIE QUERO/IRIS</t>
  </si>
  <si>
    <t>ROMANE MARY LOUSSOUARN/KINGAROO</t>
  </si>
  <si>
    <t>PAULINE MARTIGNAT/ORIO</t>
  </si>
  <si>
    <t>MAEVA SOCQUET/VALESPOIR LA GOULA</t>
  </si>
  <si>
    <t>MELANIE ZAPATA/HABANERO PY</t>
  </si>
  <si>
    <t>CATARINA CHATAIN/ALPHA DU GARON</t>
  </si>
  <si>
    <t>ELINA MOYON/DANUBE DE MESMON</t>
  </si>
  <si>
    <t>ALECIA LORENZO/BETHSABEE DU MAZAL</t>
  </si>
  <si>
    <t>LAURENCE DE LORENZI/FANTASIA DE LA LIVE</t>
  </si>
  <si>
    <t>PAULINE MARTIGNAT/KINGAROO</t>
  </si>
  <si>
    <t>ROMANE MARY LOUSSOUARN/ORIO</t>
  </si>
  <si>
    <t>LUCIE QUERO/GALIA DE VAL</t>
  </si>
  <si>
    <t>dep 41</t>
  </si>
  <si>
    <t>MARINE KARLESKIND/MAYA DE VAL</t>
  </si>
  <si>
    <t>AMBRE HILLER CORTEY/GOLOSA</t>
  </si>
  <si>
    <t>MAREVA RABACA/ORIO</t>
  </si>
  <si>
    <t>CLARA MERCIER/H'PRECIOSO</t>
  </si>
  <si>
    <t>EMELINE MAZIERE TAURAN/IRA DE SAINT AUGUSTIN</t>
  </si>
  <si>
    <t>LEA BOUTHRIN/GLASGOW DE LAUZ</t>
  </si>
  <si>
    <t>ERIKA BLONDEAU/JACK SPARROW</t>
  </si>
  <si>
    <t>LUCILLE RIGAUD/BABY BOY DU BUTIN</t>
  </si>
  <si>
    <t>JADE LA CRAMPE/ICETEA D'EYGUILLERE</t>
  </si>
  <si>
    <t>JULIETTE DUCULTY/RIVAGE D'AVANCON</t>
  </si>
  <si>
    <t>CAMILLE BRELOT/BANJER</t>
  </si>
  <si>
    <t>JULIA DI MARTINO/SURPRISE DES SOURCES</t>
  </si>
  <si>
    <t>LOU ANNE MENDOZA/ESTREIA</t>
  </si>
  <si>
    <t>CASSANDRA DESCHAMPS/DESCARADO MT II</t>
  </si>
  <si>
    <t>ELISE NICOLLE/BORSALINO PHILO</t>
  </si>
  <si>
    <t>KARINE DEFILLON/QUALITAD</t>
  </si>
  <si>
    <t>MAEWENN DOARE TRAXEL/GOLOSA</t>
  </si>
  <si>
    <t>MAREVA RABACA/KINGAROO</t>
  </si>
  <si>
    <t>EUGENIE MAUFFREY VAUCAMP/ELFOY</t>
  </si>
  <si>
    <t>dep 43</t>
  </si>
  <si>
    <t>JEANNE BESSET/IRRELLE DU BUHOT</t>
  </si>
  <si>
    <t>CASSANDRE VANDROUX/HUSKY DES LECHERES</t>
  </si>
  <si>
    <t>PATRICIA D ENNETIERES/VENUS DE FLOSAILLE</t>
  </si>
  <si>
    <t>ELISA LINARD/HASKO DE RIBAUD</t>
  </si>
  <si>
    <t>MELANIE EVANO/VEGAS DE BONNETIERE</t>
  </si>
  <si>
    <t>YSALINE MATHEVET/BEVERLY DES TILLEULS</t>
  </si>
  <si>
    <t>JORDANE MALNATI/VANILLA SKY FAST</t>
  </si>
  <si>
    <t>dep 74</t>
  </si>
  <si>
    <t>HC dep 74</t>
  </si>
  <si>
    <t>JENNA GERMAIN/ELMER DE POULANGE</t>
  </si>
  <si>
    <t>ADELE DUPORT/ALADIN DES SOURCES</t>
  </si>
  <si>
    <t>SANDRA BROCHET/CALIF DE BEAUFAI</t>
  </si>
  <si>
    <t>MAGALI BARRY/CORRADOO MOUNTAIN DUN</t>
  </si>
  <si>
    <t>CORENTIN CHARNAY/ESTREIA</t>
  </si>
  <si>
    <t>MARLIE FISLI/BOLERO</t>
  </si>
  <si>
    <t>LEXIE TROUSSIER DURET/USKINA DES GENEVRIS</t>
  </si>
  <si>
    <t>CHLOE SCAGLIA/ROXANE DES COURS</t>
  </si>
  <si>
    <t>ELISE NICOLLE/DIB'S</t>
  </si>
  <si>
    <t>JULIE CARLIER/LOUNA DU BAMBOIS</t>
  </si>
  <si>
    <t>EMMANUELLE ROZIER RETIERE/HUELVENO</t>
  </si>
  <si>
    <t>SANDRINE VENEREUX/SAUJAC DE GASSER</t>
  </si>
  <si>
    <t>ERIC MUNSCH/GALYPSO LOVER</t>
  </si>
  <si>
    <t>DORINE FERNANDEZ/ISATO</t>
  </si>
  <si>
    <t>PASCALE RIZZON EYMARD/ELECTRICO VII</t>
  </si>
  <si>
    <t>dep 73</t>
  </si>
  <si>
    <t>OPHELIE BEBRONNE/VALENTIN D'ARNOULT</t>
  </si>
  <si>
    <t>MAIWENN JOUBERT/JERASH</t>
  </si>
  <si>
    <t>ARWEN MORISSEAU/LINDOR DU CHÂTEAU</t>
  </si>
  <si>
    <t>MARTHA DAGUET/JEWEL</t>
  </si>
  <si>
    <t>INES PAVIN/ATALANTE DE LA FARE</t>
  </si>
  <si>
    <t>FLORIANNE POUILLES/DESIRE DE KILLIAMS</t>
  </si>
  <si>
    <t>CLEMENCE PERRET/AUGHRIM FIONN</t>
  </si>
  <si>
    <t>Classements Provisoires du Challenge 
ISER'DRESS BY DEVOUCOUX 2024
AMATEUR et PRO</t>
  </si>
  <si>
    <t>Martine BALAGUIER/DROGHEDA DE LA MURE</t>
  </si>
  <si>
    <t>Amandine DALMAS/HEAVEN FLEYSETS</t>
  </si>
  <si>
    <t>Audrey SCHANEN/DELEITOSO VIII</t>
  </si>
  <si>
    <t>Pascale LECLERCQ/FIRST CLASS DU HANS</t>
  </si>
  <si>
    <t>Anton AULAS LANFREY/EDOUARD DE LA PLAINE</t>
  </si>
  <si>
    <t>Daphne BIGAN/LIVIUS VAN HET DRAVERSHOF</t>
  </si>
  <si>
    <t>Matthieu FAUTRIERE/ELECTRICO VII</t>
  </si>
  <si>
    <t>Lylou TACHON/IGOR</t>
  </si>
  <si>
    <t>Patrick NIEL/BAILEY'S ALIZAY</t>
  </si>
  <si>
    <t>Hors R-A</t>
  </si>
  <si>
    <t>Dorian CASTELLI/ELLO TISKA D'EMM</t>
  </si>
  <si>
    <t>Anne BOULET/TURDETANO III</t>
  </si>
  <si>
    <t>Jerome LEBON/BREENA KERNAT</t>
  </si>
  <si>
    <t>Virginie ZANCHIN/CAID DES CABANES</t>
  </si>
  <si>
    <t>Julia RAVIX/AF POPIN STEEL MARY</t>
  </si>
  <si>
    <t>Vanessa LAFOSSE/ANTARES DU MAS</t>
  </si>
  <si>
    <t>Elora CAVALLI/AZUR DU VERCORS</t>
  </si>
  <si>
    <t>Francisco Jesus COLON SANCHEZ/G MOPUS DE LA PLAINE</t>
  </si>
  <si>
    <t>Natacha FORTUNE/ORIO</t>
  </si>
  <si>
    <t>Julie BOUCHET/UHLENBECK HOY</t>
  </si>
  <si>
    <t>Emilie CHEYNIS/PERCEVAL</t>
  </si>
  <si>
    <t>Cindy BORG/TIC TAC DU GAPARD</t>
  </si>
  <si>
    <t>Nathalie PORTESEIL/MAESTRO FAYETTES</t>
  </si>
  <si>
    <t>LAURA THUILLIEZ/IDOL DE L'ETAPE</t>
  </si>
  <si>
    <t>AURELIE WIPF/HANNA DU CHATEAU</t>
  </si>
  <si>
    <t>ALBANE FOURNIER/HARRY DU CHATEAU</t>
  </si>
  <si>
    <t>ROMANE TRABICHET/GEOFFRETTE DU CHÂTEAU</t>
  </si>
  <si>
    <t>GABRIEL AMOUROUX/ESPIONNE AA</t>
  </si>
  <si>
    <t>ALICE PAJEAN/BALT'HAZAR POMMERIA Z</t>
  </si>
  <si>
    <t>LOUISE BRUNET/HANNA DU CHÂTEAU</t>
  </si>
  <si>
    <t>MANON GHAFFAR/KEFIR</t>
  </si>
  <si>
    <t>CLAIRE MEYSENC/ASSCHER DIAMONDS</t>
  </si>
  <si>
    <t>LILY LEYSSIEUX/HARRY DU CHÂTEAU</t>
  </si>
  <si>
    <t>JUSTINE MACHADO PEREIRA/GEOFFRETTE DU CHÂTEAU</t>
  </si>
  <si>
    <t>EMELINE BLANC/	ALPHA DU GARON</t>
  </si>
  <si>
    <t>CATHERINE BOISSEL/RUBIS DE BEAUSEJOUR</t>
  </si>
  <si>
    <t>TATIANA NOWAK/HARRY DU CHÂTEAU</t>
  </si>
  <si>
    <t>VALENTINE QUERO/MAYA DE VAL</t>
  </si>
  <si>
    <t>/</t>
  </si>
  <si>
    <t>VIRGINIE YANNICOPOULOS/COMANCHE DU MAS</t>
  </si>
  <si>
    <t>MAE BOUBAS/PEPITO</t>
  </si>
  <si>
    <t>Para Club 2 N3</t>
  </si>
  <si>
    <t>CELINE DEROUALLIERE/AMIGO DE LA FORET</t>
  </si>
  <si>
    <t>ELORA JEANNE GLANDUT/DANUBE DE MESMON</t>
  </si>
  <si>
    <t>Camille MARTEL/CHARINDO</t>
  </si>
  <si>
    <t>Para Club 1 grade 5</t>
  </si>
  <si>
    <t>JUSTINE DEROUALLIERE/TALELOOK</t>
  </si>
  <si>
    <t>AXELLE PITET/VERCORS DE L'OLYMPE</t>
  </si>
  <si>
    <t>AMBRE MILLARD/RAM'DAM DU SABLON</t>
  </si>
  <si>
    <t>MANON BEZAUD/HURRIA DU TRIEVES</t>
  </si>
  <si>
    <t>MANON GAILHOT/UTOPIA VARAGNAC</t>
  </si>
  <si>
    <t>CALLIE BOUTHRIN/	ARENITA</t>
  </si>
  <si>
    <t>CLARA MERCIER/PERLITA</t>
  </si>
  <si>
    <t>CORALIE CHAUDRON/	HEDDYMYNYDD TOMOS</t>
  </si>
  <si>
    <t>VALENTINE QUERO/	GALIA DE VAL</t>
  </si>
  <si>
    <t>AB</t>
  </si>
  <si>
    <t>CELYA PIERRE/POLMESK RORAN</t>
  </si>
  <si>
    <t>EMMA GREENHILL/ANARCHY DE FAKOLY</t>
  </si>
  <si>
    <t>CELIA MONICO/ELKA DE BARRIAN</t>
  </si>
  <si>
    <t>VANINA BLANCHIN/PALMERO XV</t>
  </si>
  <si>
    <t>ROMANE RAAG/IGOR</t>
  </si>
  <si>
    <t>VIRGINIE GONDRAND/UPSY DU CHATELET</t>
  </si>
  <si>
    <t>MARIE ASTRID GIRARDOT/AQUILA</t>
  </si>
  <si>
    <t>OPHELIE TROILLARD/NAJA DU RY</t>
  </si>
  <si>
    <t>ANNICK HORVAT/CHEIKY DES EGAS</t>
  </si>
  <si>
    <t>MANON TERRIER</t>
  </si>
  <si>
    <t>LUCY GOUPIL/VOLCAN DE CŒUR</t>
  </si>
  <si>
    <t xml:space="preserve">JENNA GERMAIN/ELMER DE POULANGE	</t>
  </si>
  <si>
    <t>LEANE BOURNE/NAINBUSTE DE PARI</t>
  </si>
  <si>
    <t>ELISA GORGY/EPSILON III</t>
  </si>
  <si>
    <t>CHLOE VERNET/BORA BORA DU SERRE</t>
  </si>
  <si>
    <t>PAULINE PERDOUX/CHEIKY DES EGAS</t>
  </si>
  <si>
    <t>LISE DENARIAZ/UBACK DE L'ORISAN</t>
  </si>
  <si>
    <t>STEPHANIE AYMOZ/FLABEAU</t>
  </si>
  <si>
    <t>CATHERINE LEGRAND/VALESPOIR LA GOULA</t>
  </si>
  <si>
    <t>LILY LORETTE FRESLON/FEE TICH DU CHÂTEAU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</si>
</sst>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5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5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2" xfId="0" applyFill="1" applyBorder="1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9" borderId="5" xfId="0" applyFont="1" applyFill="1" applyBorder="1"/>
    <xf numFmtId="0" fontId="3" fillId="9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6" borderId="1" xfId="0" applyNumberFormat="1" applyFill="1" applyBorder="1" applyAlignment="1">
      <alignment horizontal="center" vertical="center" wrapText="1"/>
    </xf>
    <xf numFmtId="0" fontId="0" fillId="11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6" xfId="0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vertical="center"/>
    </xf>
    <xf numFmtId="0" fontId="0" fillId="12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</cellXfs>
  <cellStyles count="1">
    <cellStyle name="Normal" xfId="0" builtinId="0"/>
  </cellStyles>
  <dxfs count="269"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theme="5" tint="0.79998168889431442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bottom style="double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bottom style="double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bottom style="double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double">
          <color indexed="64"/>
        </bottom>
      </border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566966</xdr:colOff>
      <xdr:row>1</xdr:row>
      <xdr:rowOff>104055</xdr:rowOff>
    </xdr:from>
    <xdr:to>
      <xdr:col>21</xdr:col>
      <xdr:colOff>863050</xdr:colOff>
      <xdr:row>2</xdr:row>
      <xdr:rowOff>102063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C8D96347-1C42-483E-BDC4-149517FAC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00" b="32000"/>
        <a:stretch/>
      </xdr:blipFill>
      <xdr:spPr>
        <a:xfrm>
          <a:off x="14908895" y="294555"/>
          <a:ext cx="1833691" cy="76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127500</xdr:colOff>
      <xdr:row>1</xdr:row>
      <xdr:rowOff>82052</xdr:rowOff>
    </xdr:from>
    <xdr:to>
      <xdr:col>2</xdr:col>
      <xdr:colOff>340179</xdr:colOff>
      <xdr:row>2</xdr:row>
      <xdr:rowOff>201706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E338B2B8-BB03-40CC-8ABE-6BFCE3A6C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00" b="32000"/>
        <a:stretch/>
      </xdr:blipFill>
      <xdr:spPr>
        <a:xfrm>
          <a:off x="127500" y="272552"/>
          <a:ext cx="2294572" cy="881654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1047751</xdr:colOff>
      <xdr:row>1</xdr:row>
      <xdr:rowOff>286552</xdr:rowOff>
    </xdr:from>
    <xdr:to>
      <xdr:col>16</xdr:col>
      <xdr:colOff>234045</xdr:colOff>
      <xdr:row>1</xdr:row>
      <xdr:rowOff>754435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64F5E62-81DE-4C0F-A266-3B1472302D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53" t="31361" r="78547" b="52490"/>
        <a:stretch/>
      </xdr:blipFill>
      <xdr:spPr>
        <a:xfrm>
          <a:off x="10817680" y="477052"/>
          <a:ext cx="1472294" cy="467883"/>
        </a:xfrm>
        <a:prstGeom prst="rect">
          <a:avLst/>
        </a:prstGeom>
      </xdr:spPr>
    </xdr:pic>
    <xdr:clientData/>
  </xdr:twoCellAnchor>
  <xdr:twoCellAnchor editAs="oneCell">
    <xdr:from>
      <xdr:col>10</xdr:col>
      <xdr:colOff>812426</xdr:colOff>
      <xdr:row>1</xdr:row>
      <xdr:rowOff>125666</xdr:rowOff>
    </xdr:from>
    <xdr:to>
      <xdr:col>12</xdr:col>
      <xdr:colOff>844460</xdr:colOff>
      <xdr:row>2</xdr:row>
      <xdr:rowOff>92022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7F87DCED-3655-4089-84AB-F5DF1B600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355" y="316166"/>
          <a:ext cx="1175034" cy="728356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326572</xdr:colOff>
      <xdr:row>0</xdr:row>
      <xdr:rowOff>68035</xdr:rowOff>
    </xdr:from>
    <xdr:to>
      <xdr:col>18</xdr:col>
      <xdr:colOff>358422</xdr:colOff>
      <xdr:row>2</xdr:row>
      <xdr:rowOff>312964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D8A4BB60-CC07-380F-7699-79FBB135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1" y="68035"/>
          <a:ext cx="1174850" cy="11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489858</xdr:colOff>
      <xdr:row>0</xdr:row>
      <xdr:rowOff>122465</xdr:rowOff>
    </xdr:from>
    <xdr:to>
      <xdr:col>20</xdr:col>
      <xdr:colOff>561670</xdr:colOff>
      <xdr:row>2</xdr:row>
      <xdr:rowOff>312965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B4C073BD-4C7E-DC54-599B-21609597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8787" y="122465"/>
          <a:ext cx="1214812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26023</xdr:rowOff>
    </xdr:from>
    <xdr:to>
      <xdr:col>2</xdr:col>
      <xdr:colOff>103333</xdr:colOff>
      <xdr:row>3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2110F0D0-25F1-4470-B960-8567AF1C9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00" b="32000"/>
        <a:stretch/>
      </xdr:blipFill>
      <xdr:spPr>
        <a:xfrm>
          <a:off x="0" y="26023"/>
          <a:ext cx="1862657" cy="870448"/>
        </a:xfrm>
        <a:prstGeom prst="rect">
          <a:avLst/>
        </a:prstGeom>
      </xdr:spPr>
    </xdr:pic>
    <xdr:clientData/>
  </xdr:twoCellAnchor>
  <xdr:twoCellAnchor editAs="oneCell">
    <xdr:from>
      <xdr:col>10</xdr:col>
      <xdr:colOff>86426</xdr:colOff>
      <xdr:row>1</xdr:row>
      <xdr:rowOff>40457</xdr:rowOff>
    </xdr:from>
    <xdr:to>
      <xdr:col>12</xdr:col>
      <xdr:colOff>289753</xdr:colOff>
      <xdr:row>2</xdr:row>
      <xdr:rowOff>178771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D9B6C17-8287-501A-AD94-45C57A655A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53" t="31361" r="78547" b="52490"/>
        <a:stretch/>
      </xdr:blipFill>
      <xdr:spPr>
        <a:xfrm>
          <a:off x="7303014" y="230957"/>
          <a:ext cx="1133415" cy="474490"/>
        </a:xfrm>
        <a:prstGeom prst="rect">
          <a:avLst/>
        </a:prstGeom>
      </xdr:spPr>
    </xdr:pic>
    <xdr:clientData/>
  </xdr:twoCellAnchor>
  <xdr:twoCellAnchor editAs="oneCell">
    <xdr:from>
      <xdr:col>8</xdr:col>
      <xdr:colOff>100853</xdr:colOff>
      <xdr:row>0</xdr:row>
      <xdr:rowOff>168087</xdr:rowOff>
    </xdr:from>
    <xdr:to>
      <xdr:col>8</xdr:col>
      <xdr:colOff>861211</xdr:colOff>
      <xdr:row>2</xdr:row>
      <xdr:rowOff>226332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BFAF419A-514F-2F8F-B88B-8DDD2B217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3" y="168087"/>
          <a:ext cx="760358" cy="58492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483455</xdr:colOff>
      <xdr:row>0</xdr:row>
      <xdr:rowOff>123264</xdr:rowOff>
    </xdr:from>
    <xdr:to>
      <xdr:col>14</xdr:col>
      <xdr:colOff>223410</xdr:colOff>
      <xdr:row>2</xdr:row>
      <xdr:rowOff>280147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4939FA0D-AEA3-43C3-B80A-145FD4D9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0131" y="123264"/>
          <a:ext cx="670043" cy="683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265740</xdr:colOff>
      <xdr:row>0</xdr:row>
      <xdr:rowOff>89647</xdr:rowOff>
    </xdr:from>
    <xdr:to>
      <xdr:col>14</xdr:col>
      <xdr:colOff>1062923</xdr:colOff>
      <xdr:row>2</xdr:row>
      <xdr:rowOff>313765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3865B871-B60F-44EA-8653-02EDA9EA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2505" y="89647"/>
          <a:ext cx="797183" cy="75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947966</xdr:colOff>
      <xdr:row>1</xdr:row>
      <xdr:rowOff>11208</xdr:rowOff>
    </xdr:from>
    <xdr:to>
      <xdr:col>16</xdr:col>
      <xdr:colOff>201705</xdr:colOff>
      <xdr:row>2</xdr:row>
      <xdr:rowOff>182988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58658192-8231-480E-AF0A-F11B1B7D8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00" b="32000"/>
        <a:stretch/>
      </xdr:blipFill>
      <xdr:spPr>
        <a:xfrm>
          <a:off x="10024731" y="201708"/>
          <a:ext cx="1214769" cy="5079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urelie Prigent" id="{F6E56E26-16DB-4A83-AB05-82F74844F51E}" userId="S::aurelie.prigent@cerveloup.com::1c581e33-302a-41ba-a472-b8d2a7dc58a0" providerId="AD"/>
</personList>
</file>

<file path=xl/tables/table1.xml><?xml version="1.0" encoding="utf-8"?>
<table xmlns="http://schemas.openxmlformats.org/spreadsheetml/2006/main" id="1" name="Tableau1" displayName="Tableau1" ref="A33:V91" totalsRowShown="0" headerRowBorderDxfId="268" tableBorderDxfId="267">
  <autoFilter ref="A33:V91"/>
  <sortState ref="A34:V91">
    <sortCondition descending="1" ref="U33:U91"/>
  </sortState>
  <tableColumns count="22">
    <tableColumn id="1" name="Catégories" dataDxfId="266"/>
    <tableColumn id="10" name="Classement" dataDxfId="265"/>
    <tableColumn id="2" name="Couples" dataDxfId="264"/>
    <tableColumn id="3" name="pts étape" dataDxfId="263"/>
    <tableColumn id="4" name="moyenne" dataDxfId="262"/>
    <tableColumn id="5" name="pts étape2" dataDxfId="261"/>
    <tableColumn id="6" name="moyenne2" dataDxfId="260"/>
    <tableColumn id="7" name="pts étape3" dataDxfId="259"/>
    <tableColumn id="11" name="moyenne3" dataDxfId="258"/>
    <tableColumn id="8" name="pts étape4" dataDxfId="257"/>
    <tableColumn id="9" name="moyenne4" dataDxfId="256"/>
    <tableColumn id="12" name="pts étape5" dataDxfId="255"/>
    <tableColumn id="13" name="moyenne5" dataDxfId="254"/>
    <tableColumn id="14" name="pts étape6" dataDxfId="253"/>
    <tableColumn id="15" name="moyenne6" dataDxfId="252"/>
    <tableColumn id="16" name="pts étape7" dataDxfId="251"/>
    <tableColumn id="17" name="moyenne7" dataDxfId="250"/>
    <tableColumn id="18" name="pts étape72" dataDxfId="249">
      <calculatedColumnFormula>SUM(Tableau1[[#This Row],[pts étape]]+Tableau1[[#This Row],[pts étape2]]+Tableau1[[#This Row],[pts étape3]]+Tableau1[[#This Row],[pts étape4]]+Tableau1[[#This Row],[pts étape5]]+Tableau1[[#This Row],[pts étape6]]+Tableau1[[#This Row],[pts étape7]])</calculatedColumnFormula>
    </tableColumn>
    <tableColumn id="19" name="moyenne 8" dataDxfId="248">
      <calculatedColumnFormula>SUM(Tableau1[[#This Row],[moyenne]]+Tableau1[[#This Row],[moyenne2]]+Tableau1[[#This Row],[moyenne3]]+Tableau1[[#This Row],[moyenne4]]+Tableau1[[#This Row],[moyenne5]]+Tableau1[[#This Row],[moyenne6]]+Tableau1[[#This Row],[moyenne7]])</calculatedColumnFormula>
    </tableColumn>
    <tableColumn id="20" name="Total  points" dataDxfId="247">
      <calculatedColumnFormula>COUNT(Tableau1[[#This Row],[pts étape]],Tableau1[[#This Row],[pts étape2]],Tableau1[[#This Row],[pts étape3]],Tableau1[[#This Row],[pts étape4]],Tableau1[[#This Row],[pts étape5]],Tableau1[[#This Row],[pts étape6]],Tableau1[[#This Row],[pts étape7]])</calculatedColumnFormula>
    </tableColumn>
    <tableColumn id="21" name="Somme moyennes" dataDxfId="38">
      <calculatedColumnFormula>Tableau1[[#This Row],[moyenne]]+Tableau1[[#This Row],[moyenne2]]+Tableau1[[#This Row],[moyenne3]]+Tableau1[[#This Row],[moyenne4]]+Tableau1[[#This Row],[moyenne5]]+Tableau1[[#This Row],[moyenne6]]+Tableau1[[#This Row],[moyenne7]]+Tableau1[[#This Row],[moyenne 8]]</calculatedColumnFormula>
    </tableColumn>
    <tableColumn id="22" name="nb de participations " dataDxfId="246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1" name="Tableau5101112" displayName="Tableau5101112" ref="A43:P49" totalsRowShown="0" headerRowDxfId="99" headerRowBorderDxfId="98" tableBorderDxfId="97">
  <autoFilter ref="A43:P49"/>
  <sortState ref="A44:P49">
    <sortCondition descending="1" ref="O43:O49"/>
  </sortState>
  <tableColumns count="16">
    <tableColumn id="1" name="Catégories" dataDxfId="96"/>
    <tableColumn id="2" name="Classement" dataDxfId="95"/>
    <tableColumn id="3" name="Couples" dataDxfId="94"/>
    <tableColumn id="4" name="pts étape" dataDxfId="93"/>
    <tableColumn id="5" name="moyenne" dataDxfId="92"/>
    <tableColumn id="6" name="pts étape2" dataDxfId="91"/>
    <tableColumn id="7" name="moyenne2" dataDxfId="90"/>
    <tableColumn id="8" name="pts étape3" dataDxfId="89"/>
    <tableColumn id="11" name="moyenne3" dataDxfId="88"/>
    <tableColumn id="9" name="pts étape4" dataDxfId="87"/>
    <tableColumn id="10" name="moyenne4" dataDxfId="86"/>
    <tableColumn id="12" name="pts étape5" dataDxfId="85"/>
    <tableColumn id="13" name="moyenne5" dataDxfId="84"/>
    <tableColumn id="14" name="Total  points" dataDxfId="83">
      <calculatedColumnFormula>SUM(Tableau5101112[[#This Row],[pts étape]]+Tableau5101112[[#This Row],[pts étape2]]+Tableau5101112[[#This Row],[pts étape3]]+Tableau5101112[[#This Row],[pts étape4]]+Tableau5101112[[#This Row],[pts étape5]])</calculatedColumnFormula>
    </tableColumn>
    <tableColumn id="15" name="Somme 4 meilleures moyennes" dataDxfId="82">
      <calculatedColumnFormula>Tableau5101112[[#This Row],[moyenne]]+Tableau5101112[[#This Row],[moyenne2]]</calculatedColumnFormula>
    </tableColumn>
    <tableColumn id="16" name="nb de participations " dataDxfId="81">
      <calculatedColumnFormula>COUNT(Tableau5101112[[#This Row],[pts étape]],Tableau5101112[[#This Row],[pts étape2]],Tableau5101112[[#This Row],[pts étape3]],Tableau5101112[[#This Row],[pts étape4]],Tableau5101112[[#This Row],[pts étape5]])</calculatedColumnFormula>
    </tableColumn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2" name="Tableau5101113" displayName="Tableau5101113" ref="A52:P56" totalsRowShown="0" headerRowDxfId="80" headerRowBorderDxfId="79" tableBorderDxfId="78">
  <autoFilter ref="A52:P56"/>
  <sortState ref="A53:O56">
    <sortCondition descending="1" ref="O52:O56"/>
  </sortState>
  <tableColumns count="16">
    <tableColumn id="1" name="Catégories" dataDxfId="77"/>
    <tableColumn id="2" name="Classement" dataDxfId="76"/>
    <tableColumn id="3" name="Couples" dataDxfId="75"/>
    <tableColumn id="4" name="pts étape" dataDxfId="74"/>
    <tableColumn id="5" name="moyenne" dataDxfId="73"/>
    <tableColumn id="6" name="pts étape2" dataDxfId="72"/>
    <tableColumn id="7" name="moyenne2" dataDxfId="71"/>
    <tableColumn id="8" name="pts étape3" dataDxfId="70"/>
    <tableColumn id="11" name="moyenne3" dataDxfId="69"/>
    <tableColumn id="9" name="pts étape4" dataDxfId="68"/>
    <tableColumn id="10" name="moyenne4" dataDxfId="67"/>
    <tableColumn id="12" name="pts étape5" dataDxfId="66"/>
    <tableColumn id="13" name="moyenne5" dataDxfId="65"/>
    <tableColumn id="14" name="Total  points" dataDxfId="64"/>
    <tableColumn id="15" name="Somme 4 meilleures moyennes" dataDxfId="63">
      <calculatedColumnFormula>Tableau5101113[[#This Row],[moyenne]]+Tableau5101113[[#This Row],[moyenne2]]+Tableau5101113[[#This Row],[moyenne3]]</calculatedColumnFormula>
    </tableColumn>
    <tableColumn id="16" name="nb de participations " dataDxfId="62">
      <calculatedColumnFormula>COUNT(Tableau5101113[[#This Row],[pts étape]],Tableau5101113[[#This Row],[pts étape2]],Tableau5101113[[#This Row],[pts étape3]],Tableau5101113[[#This Row],[pts étape4]],Tableau5101113[[#This Row],[pts étape5]])</calculatedColumnFormula>
    </tableColumn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7" name="Tableau5101118" displayName="Tableau5101118" ref="A59:P64" totalsRowShown="0" headerRowDxfId="61" headerRowBorderDxfId="60" tableBorderDxfId="59">
  <autoFilter ref="A59:P64"/>
  <sortState ref="A60:P63">
    <sortCondition descending="1" ref="O59:O64"/>
  </sortState>
  <tableColumns count="16">
    <tableColumn id="1" name="Catégories" dataDxfId="58"/>
    <tableColumn id="2" name="Classement" dataDxfId="57"/>
    <tableColumn id="3" name="Couples" dataDxfId="56"/>
    <tableColumn id="4" name="pts étape" dataDxfId="55"/>
    <tableColumn id="5" name="moyenne" dataDxfId="54"/>
    <tableColumn id="6" name="pts étape2" dataDxfId="53"/>
    <tableColumn id="7" name="moyenne2" dataDxfId="52"/>
    <tableColumn id="8" name="pts étape3" dataDxfId="51"/>
    <tableColumn id="11" name="moyenne3" dataDxfId="50"/>
    <tableColumn id="9" name="pts étape4" dataDxfId="49"/>
    <tableColumn id="10" name="moyenne4" dataDxfId="48"/>
    <tableColumn id="12" name="pts étape5" dataDxfId="47"/>
    <tableColumn id="13" name="moyenne5" dataDxfId="46"/>
    <tableColumn id="14" name="Total  points" dataDxfId="45">
      <calculatedColumnFormula>SUM(Tableau5101118[[#This Row],[pts étape]]+Tableau5101118[[#This Row],[pts étape2]]+Tableau5101118[[#This Row],[pts étape3]]+Tableau5101118[[#This Row],[pts étape4]]+Tableau5101118[[#This Row],[pts étape5]])</calculatedColumnFormula>
    </tableColumn>
    <tableColumn id="15" name="Somme 4 meilleures moyennes" dataDxfId="44">
      <calculatedColumnFormula>Tableau5101118[[#This Row],[moyenne]]+Tableau5101118[[#This Row],[moyenne2]]</calculatedColumnFormula>
    </tableColumn>
    <tableColumn id="16" name="nb de participations " dataDxfId="43">
      <calculatedColumnFormula>COUNT(Tableau5101118[[#This Row],[pts étape]],Tableau5101118[[#This Row],[pts étape2]],Tableau5101118[[#This Row],[pts étape3]],Tableau5101118[[#This Row],[pts étape4]],Tableau5101118[[#This Row],[pts étape5]])</calculatedColumnFormula>
    </tableColumn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3" name="Tableau13" displayName="Tableau13" ref="A67:P71" totalsRowShown="0" tableBorderDxfId="42">
  <autoFilter ref="A67:P71"/>
  <sortState ref="A68:P71">
    <sortCondition descending="1" ref="O67:O71"/>
  </sortState>
  <tableColumns count="16">
    <tableColumn id="1" name="Catégories"/>
    <tableColumn id="2" name="Classement"/>
    <tableColumn id="3" name="Couples"/>
    <tableColumn id="4" name="pts étape" dataDxfId="41"/>
    <tableColumn id="5" name="moyenne"/>
    <tableColumn id="6" name="pts étape2"/>
    <tableColumn id="7" name="moyenne2"/>
    <tableColumn id="8" name="pts étape3" dataDxfId="40"/>
    <tableColumn id="9" name="moyenne3"/>
    <tableColumn id="10" name="pts étape4"/>
    <tableColumn id="11" name="moyenne4"/>
    <tableColumn id="12" name="pts étape5"/>
    <tableColumn id="13" name="moyenne5"/>
    <tableColumn id="14" name="Total  points"/>
    <tableColumn id="15" name="Somme 4 meilleures moyennes">
      <calculatedColumnFormula>E68+G68+I68</calculatedColumnFormula>
    </tableColumn>
    <tableColumn id="16" name="nb de participations ">
      <calculatedColumnFormula>COUNT(Tableau5101118[[#This Row],[pts étape]],Tableau5101118[[#This Row],[pts étape2]],Tableau5101118[[#This Row],[pts étape3]],Tableau5101118[[#This Row],[pts étape4]],Tableau5101118[[#This Row],[pts étape5]])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94:V156" totalsRowShown="0" headerRowDxfId="245" headerRowBorderDxfId="244" tableBorderDxfId="243">
  <autoFilter ref="A94:V156"/>
  <sortState ref="A95:V156">
    <sortCondition descending="1" ref="U94:U156"/>
  </sortState>
  <tableColumns count="22">
    <tableColumn id="1" name="Catégories" dataDxfId="242"/>
    <tableColumn id="10" name="Classement" dataDxfId="241"/>
    <tableColumn id="2" name="Couples" dataDxfId="240"/>
    <tableColumn id="3" name="pts étape" dataDxfId="239"/>
    <tableColumn id="4" name="moyenne" dataDxfId="238"/>
    <tableColumn id="5" name="pts étape2" dataDxfId="237"/>
    <tableColumn id="6" name="moyenne2" dataDxfId="236"/>
    <tableColumn id="7" name="pts étape3" dataDxfId="235"/>
    <tableColumn id="11" name="moyenne3" dataDxfId="234"/>
    <tableColumn id="8" name="pts étape4" dataDxfId="233"/>
    <tableColumn id="9" name="moyenne4" dataDxfId="232"/>
    <tableColumn id="12" name="pts étape5" dataDxfId="231"/>
    <tableColumn id="13" name="moyenne5" dataDxfId="230"/>
    <tableColumn id="14" name="pts étape6" dataDxfId="229"/>
    <tableColumn id="15" name="moyenne6" dataDxfId="228"/>
    <tableColumn id="16" name="pts étape7" dataDxfId="227"/>
    <tableColumn id="17" name="moyenne7" dataDxfId="226"/>
    <tableColumn id="18" name="pts étape72" dataDxfId="225"/>
    <tableColumn id="19" name="moyenne 8" dataDxfId="224"/>
    <tableColumn id="20" name="Total  points" dataDxfId="223">
      <calculatedColumnFormula>COUNT(Tableau2[[#This Row],[pts étape]],Tableau2[[#This Row],[pts étape2]],Tableau2[[#This Row],[pts étape3]],Tableau2[[#This Row],[pts étape4]],Tableau2[[#This Row],[pts étape5]],Tableau2[[#This Row],[pts étape6]],Tableau2[[#This Row],[pts étape7]])</calculatedColumnFormula>
    </tableColumn>
    <tableColumn id="21" name="Somme moyennes" dataDxfId="37">
      <calculatedColumnFormula>Tableau2[[#This Row],[moyenne]]+Tableau2[[#This Row],[moyenne2]]+Tableau2[[#This Row],[moyenne3]]+Tableau2[[#This Row],[moyenne4]]+Tableau2[[#This Row],[moyenne5]]+Tableau2[[#This Row],[moyenne6]]+Tableau2[[#This Row],[moyenne7]]+Tableau2[[#This Row],[moyenne 8]]</calculatedColumnFormula>
    </tableColumn>
    <tableColumn id="22" name="nb de participations " dataDxfId="22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59:V171" totalsRowShown="0" headerRowDxfId="221" headerRowBorderDxfId="220" tableBorderDxfId="219">
  <autoFilter ref="A159:V171"/>
  <sortState ref="A160:V171">
    <sortCondition descending="1" ref="U159:U171"/>
  </sortState>
  <tableColumns count="22">
    <tableColumn id="1" name="Catégories" dataDxfId="218"/>
    <tableColumn id="10" name="Classement" dataDxfId="217"/>
    <tableColumn id="2" name="Couples" dataDxfId="216"/>
    <tableColumn id="3" name="pts étape" dataDxfId="215"/>
    <tableColumn id="4" name="moyenne" dataDxfId="214"/>
    <tableColumn id="5" name="pts étape2" dataDxfId="213"/>
    <tableColumn id="6" name="moyenne2" dataDxfId="212"/>
    <tableColumn id="7" name="pts étape3" dataDxfId="211"/>
    <tableColumn id="11" name="moyenne3" dataDxfId="210"/>
    <tableColumn id="8" name="pts étape4" dataDxfId="209"/>
    <tableColumn id="9" name="moyenne4" dataDxfId="208"/>
    <tableColumn id="12" name="pts étape5" dataDxfId="207"/>
    <tableColumn id="13" name="moyenne5" dataDxfId="206"/>
    <tableColumn id="14" name="pts étape6" dataDxfId="205"/>
    <tableColumn id="15" name="moyenne6" dataDxfId="204"/>
    <tableColumn id="16" name="pts étape7" dataDxfId="203"/>
    <tableColumn id="17" name="moyenne7" dataDxfId="202"/>
    <tableColumn id="18" name="pts étape72" dataDxfId="201"/>
    <tableColumn id="19" name="moyenne 8" dataDxfId="200"/>
    <tableColumn id="20" name="Total  points" dataDxfId="199">
      <calculatedColumnFormula>COUNT(Tableau3[[#This Row],[pts étape]],Tableau3[[#This Row],[pts étape2]],Tableau3[[#This Row],[pts étape3]],Tableau3[[#This Row],[pts étape4]],Tableau3[[#This Row],[pts étape5]],Tableau3[[#This Row],[pts étape6]],Tableau3[[#This Row],[pts étape7]])</calculatedColumnFormula>
    </tableColumn>
    <tableColumn id="21" name="Somme moyennes" dataDxfId="36">
      <calculatedColumnFormula>Tableau3[[#This Row],[moyenne]]+Tableau3[[#This Row],[moyenne2]]+Tableau3[[#This Row],[moyenne3]]+Tableau3[[#This Row],[moyenne4]]+Tableau3[[#This Row],[moyenne5]]+Tableau3[[#This Row],[moyenne6]]+Tableau3[[#This Row],[moyenne7]]+Tableau3[[#This Row],[moyenne 8]]</calculatedColumnFormula>
    </tableColumn>
    <tableColumn id="22" name="nb de participations " dataDxfId="19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174:V185" totalsRowShown="0" headerRowDxfId="197" headerRowBorderDxfId="196" tableBorderDxfId="195">
  <autoFilter ref="A174:V185"/>
  <sortState ref="A175:V185">
    <sortCondition descending="1" ref="U174:U185"/>
  </sortState>
  <tableColumns count="22">
    <tableColumn id="1" name="Catégories" dataDxfId="194"/>
    <tableColumn id="10" name="Classement" dataDxfId="193"/>
    <tableColumn id="2" name="Couples" dataDxfId="192"/>
    <tableColumn id="3" name="pts étape" dataDxfId="191"/>
    <tableColumn id="4" name="moyenne" dataDxfId="190"/>
    <tableColumn id="5" name="pts étape2" dataDxfId="189"/>
    <tableColumn id="6" name="moyenne2" dataDxfId="188"/>
    <tableColumn id="7" name="pts étape3" dataDxfId="187"/>
    <tableColumn id="11" name="moyenne3" dataDxfId="186"/>
    <tableColumn id="8" name="pts étape4" dataDxfId="185"/>
    <tableColumn id="9" name="moyenne4" dataDxfId="184"/>
    <tableColumn id="12" name="pts étape5" dataDxfId="183"/>
    <tableColumn id="13" name="moyenne5" dataDxfId="182"/>
    <tableColumn id="14" name="pts étape6" dataDxfId="181"/>
    <tableColumn id="15" name="moyenne6" dataDxfId="180"/>
    <tableColumn id="16" name="pts étape7" dataDxfId="179"/>
    <tableColumn id="17" name="moyenne7" dataDxfId="178"/>
    <tableColumn id="18" name="pts étape72" dataDxfId="177"/>
    <tableColumn id="19" name="moyenne 8" dataDxfId="176"/>
    <tableColumn id="20" name="Total  points" dataDxfId="175">
      <calculatedColumnFormula>COUNT(Tableau4[[#This Row],[pts étape]],Tableau4[[#This Row],[pts étape2]],Tableau4[[#This Row],[pts étape3]],Tableau4[[#This Row],[pts étape4]],Tableau4[[#This Row],[pts étape5]],Tableau4[[#This Row],[pts étape6]],Tableau4[[#This Row],[pts étape7]])</calculatedColumnFormula>
    </tableColumn>
    <tableColumn id="21" name="Somme moyennes" dataDxfId="35">
      <calculatedColumnFormula>Tableau4[[#This Row],[moyenne]]+Tableau4[[#This Row],[moyenne2]]+Tableau4[[#This Row],[moyenne3]]+Tableau4[[#This Row],[moyenne4]]+Tableau4[[#This Row],[moyenne5]]+Tableau4[[#This Row],[moyenne6]]+Tableau4[[#This Row],[moyenne7]]+Tableau4[[#This Row],[moyenne 8]]</calculatedColumnFormula>
    </tableColumn>
    <tableColumn id="22" name="nb de participations " dataDxfId="174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A5:U13" totalsRowShown="0" headerRowDxfId="173" headerRowBorderDxfId="172" tableBorderDxfId="171">
  <autoFilter ref="A5:U13"/>
  <sortState ref="A6:U11">
    <sortCondition descending="1" ref="U5:U12"/>
  </sortState>
  <tableColumns count="21">
    <tableColumn id="1" name="Catégories" dataDxfId="170"/>
    <tableColumn id="2" name="Classement" dataDxfId="169"/>
    <tableColumn id="3" name="Couples" dataDxfId="168"/>
    <tableColumn id="4" name="pts étape" dataDxfId="167"/>
    <tableColumn id="5" name="moyenne" dataDxfId="166"/>
    <tableColumn id="6" name="pts étape2" dataDxfId="165"/>
    <tableColumn id="7" name="moyenne2" dataDxfId="164"/>
    <tableColumn id="8" name="pts étape3" dataDxfId="163"/>
    <tableColumn id="11" name="moyenne3" dataDxfId="162"/>
    <tableColumn id="9" name="pts étape4" dataDxfId="161"/>
    <tableColumn id="10" name="moyenne4" dataDxfId="160"/>
    <tableColumn id="12" name="pts étape5" dataDxfId="159"/>
    <tableColumn id="13" name="moyenne5" dataDxfId="158"/>
    <tableColumn id="14" name="pts étape6" dataDxfId="157"/>
    <tableColumn id="15" name="moyenne6" dataDxfId="156"/>
    <tableColumn id="16" name="pts étape7" dataDxfId="155"/>
    <tableColumn id="17" name="moyenne7" dataDxfId="154"/>
    <tableColumn id="18" name="pts étape72" dataDxfId="153"/>
    <tableColumn id="19" name="moyenne 8" dataDxfId="152"/>
    <tableColumn id="20" name="Total  points" dataDxfId="151"/>
    <tableColumn id="21" name="Somme moyennes" dataDxfId="39">
      <calculatedColumnFormula>Tableau5[[#This Row],[moyenne]]+Tableau5[[#This Row],[moyenne2]]+Tableau5[[#This Row],[moyenne3]]+Tableau5[[#This Row],[moyenne4]]+Tableau5[[#This Row],[moyenne5]]+Tableau5[[#This Row],[moyenne6]]+Tableau5[[#This Row],[moyenne7]]+Tableau5[[#This Row],[moyenne 8]]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6" name="Tableau57" displayName="Tableau57" ref="A16:U22" totalsRowShown="0" headerRowDxfId="150" headerRowBorderDxfId="149" tableBorderDxfId="148">
  <autoFilter ref="A16:U22"/>
  <sortState ref="A16:U20">
    <sortCondition descending="1" ref="U15:U20"/>
  </sortState>
  <tableColumns count="21">
    <tableColumn id="1" name="Catégories" dataDxfId="147"/>
    <tableColumn id="2" name="Classement" dataDxfId="146"/>
    <tableColumn id="3" name="Couples" dataDxfId="145"/>
    <tableColumn id="4" name="pts étape" dataDxfId="34"/>
    <tableColumn id="5" name="moyenne" dataDxfId="33"/>
    <tableColumn id="6" name="pts étape2" dataDxfId="32"/>
    <tableColumn id="7" name="moyenne2" dataDxfId="31"/>
    <tableColumn id="8" name="pts étape3" dataDxfId="30"/>
    <tableColumn id="11" name="moyenne3" dataDxfId="29"/>
    <tableColumn id="9" name="pts étape4" dataDxfId="28"/>
    <tableColumn id="10" name="moyenne4" dataDxfId="27"/>
    <tableColumn id="12" name="pts étape5" dataDxfId="26"/>
    <tableColumn id="13" name="moyenne5" dataDxfId="25"/>
    <tableColumn id="14" name="pts étape6" dataDxfId="24"/>
    <tableColumn id="15" name="moyenne6" dataDxfId="23"/>
    <tableColumn id="16" name="pts étape7" dataDxfId="22"/>
    <tableColumn id="17" name="moyenne7" dataDxfId="21"/>
    <tableColumn id="18" name="pts étape72" dataDxfId="20"/>
    <tableColumn id="19" name="moyenne 8" dataDxfId="19"/>
    <tableColumn id="20" name="Total  points" dataDxfId="18"/>
    <tableColumn id="21" name="Somme moyennes" dataDxfId="17">
      <calculatedColumnFormula>Tableau57[[#This Row],[moyenne]]+Tableau57[[#This Row],[moyenne2]]+Tableau57[[#This Row],[moyenne3]]+Tableau57[[#This Row],[moyenne4]]+Tableau57[[#This Row],[moyenne5]]+Tableau57[[#This Row],[moyenne6]]+Tableau57[[#This Row],[moyenne7]]+Tableau57[[#This Row],[moyenne 8]]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8" name="Tableau579" displayName="Tableau579" ref="A25:U29" totalsRowShown="0" headerRowDxfId="144" headerRowBorderDxfId="143" tableBorderDxfId="142">
  <autoFilter ref="A25:U29"/>
  <sortState ref="A24:T28">
    <sortCondition descending="1" ref="S5:S14"/>
  </sortState>
  <tableColumns count="21">
    <tableColumn id="1" name="Catégories" dataDxfId="141"/>
    <tableColumn id="2" name="Classement" dataDxfId="140"/>
    <tableColumn id="3" name="Couples" dataDxfId="139"/>
    <tableColumn id="4" name="pts étape" dataDxfId="138"/>
    <tableColumn id="5" name="moyenne" dataDxfId="16"/>
    <tableColumn id="6" name="pts étape2" dataDxfId="15"/>
    <tableColumn id="7" name="moyenne2" dataDxfId="14"/>
    <tableColumn id="8" name="pts étape3" dataDxfId="13"/>
    <tableColumn id="11" name="moyenne3" dataDxfId="12"/>
    <tableColumn id="9" name="pts étape4" dataDxfId="11"/>
    <tableColumn id="10" name="moyenne4" dataDxfId="10"/>
    <tableColumn id="12" name="pts étape5" dataDxfId="9"/>
    <tableColumn id="13" name="moyenne5" dataDxfId="8"/>
    <tableColumn id="14" name="pts étape6" dataDxfId="7"/>
    <tableColumn id="15" name="moyenne6" dataDxfId="6"/>
    <tableColumn id="16" name="pts étape7" dataDxfId="5"/>
    <tableColumn id="17" name="moyenne7" dataDxfId="4"/>
    <tableColumn id="18" name="pts étape72" dataDxfId="3"/>
    <tableColumn id="19" name="moyenne 8" dataDxfId="2"/>
    <tableColumn id="20" name="Total  points" dataDxfId="1"/>
    <tableColumn id="21" name="Somme moyennes" dataDxfId="0">
      <calculatedColumnFormula>Tableau579[[#This Row],[moyenne]]+Tableau579[[#This Row],[moyenne2]]+Tableau579[[#This Row],[moyenne3]]+Tableau579[[#This Row],[moyenne4]]+Tableau579[[#This Row],[moyenne5]]+Tableau579[[#This Row],[moyenne6]]+Tableau579[[#This Row],[moyenne7]]+Tableau579[[#This Row],[moyenne 8]]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9" name="Tableau510" displayName="Tableau510" ref="A7:P26" totalsRowShown="0" headerRowDxfId="137" headerRowBorderDxfId="136" tableBorderDxfId="135">
  <autoFilter ref="A7:P26"/>
  <sortState ref="A8:P23">
    <sortCondition descending="1" ref="O7:O26"/>
  </sortState>
  <tableColumns count="16">
    <tableColumn id="1" name="Catégories" dataDxfId="134"/>
    <tableColumn id="2" name="Classement" dataDxfId="133"/>
    <tableColumn id="3" name="Couples" dataDxfId="132"/>
    <tableColumn id="4" name="pts étape" dataDxfId="131"/>
    <tableColumn id="5" name="moyenne" dataDxfId="130"/>
    <tableColumn id="6" name="pts étape2" dataDxfId="129"/>
    <tableColumn id="7" name="moyenne2" dataDxfId="128"/>
    <tableColumn id="8" name="pts étape3" dataDxfId="127"/>
    <tableColumn id="11" name="moyenne3" dataDxfId="126"/>
    <tableColumn id="9" name="pts étape4" dataDxfId="125"/>
    <tableColumn id="10" name="moyenne4" dataDxfId="124"/>
    <tableColumn id="12" name="pts étape5" dataDxfId="123"/>
    <tableColumn id="13" name="moyenne5" dataDxfId="122"/>
    <tableColumn id="14" name="Total  points" dataDxfId="121"/>
    <tableColumn id="15" name="Somme 4 meilleures moyennes" dataDxfId="120">
      <calculatedColumnFormula>Tableau510[[#This Row],[moyenne]]+Tableau510[[#This Row],[moyenne2]]+Tableau510[[#This Row],[moyenne3]]</calculatedColumnFormula>
    </tableColumn>
    <tableColumn id="16" name="nb de participations " dataDxfId="119">
      <calculatedColumnFormula>COUNT(Tableau510[[#This Row],[pts étape]],Tableau510[[#This Row],[pts étape2]],Tableau510[[#This Row],[pts étape3]],Tableau510[[#This Row],[pts étape4]],Tableau510[[#This Row],[pts étape5]])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0" name="Tableau51011" displayName="Tableau51011" ref="A29:P40" totalsRowShown="0" headerRowDxfId="118" headerRowBorderDxfId="117" tableBorderDxfId="116">
  <autoFilter ref="A29:P40"/>
  <sortState ref="A30:P40">
    <sortCondition ref="B29:B40"/>
  </sortState>
  <tableColumns count="16">
    <tableColumn id="1" name="Catégories" dataDxfId="115"/>
    <tableColumn id="2" name="Classement" dataDxfId="114"/>
    <tableColumn id="3" name="Couples" dataDxfId="113"/>
    <tableColumn id="4" name="pts étape" dataDxfId="112"/>
    <tableColumn id="5" name="moyenne" dataDxfId="111"/>
    <tableColumn id="6" name="pts étape2" dataDxfId="110"/>
    <tableColumn id="7" name="moyenne2" dataDxfId="109"/>
    <tableColumn id="8" name="pts étape3" dataDxfId="108"/>
    <tableColumn id="11" name="moyenne3" dataDxfId="107"/>
    <tableColumn id="9" name="pts étape4" dataDxfId="106"/>
    <tableColumn id="10" name="moyenne4" dataDxfId="105"/>
    <tableColumn id="12" name="pts étape5" dataDxfId="104"/>
    <tableColumn id="13" name="moyenne5" dataDxfId="103"/>
    <tableColumn id="14" name="Total  points" dataDxfId="102"/>
    <tableColumn id="15" name="Somme 4 meilleures moyennes" dataDxfId="101">
      <calculatedColumnFormula>Tableau51011[[#This Row],[moyenne]]+Tableau51011[[#This Row],[moyenne2]]</calculatedColumnFormula>
    </tableColumn>
    <tableColumn id="16" name="nb de participations " dataDxfId="100">
      <calculatedColumnFormula>COUNT(Tableau51011[[#This Row],[pts étape]],Tableau51011[[#This Row],[pts étape2]],Tableau51011[[#This Row],[pts étape3]],Tableau51011[[#This Row],[pts étape4]],Tableau51011[[#This Row],[pts étape5]])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43" dT="2023-06-06T05:54:39.81" personId="{F6E56E26-16DB-4A83-AB05-82F74844F51E}" id="{BF328E0C-254B-436B-B6B9-BDC141AFAD2A}">
    <text>Pas licenciée en ISERE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microsoft.com/office/2017/10/relationships/threadedComment" Target="../threadedComments/threadedComment1.xml"/><Relationship Id="rId3" Type="http://schemas.openxmlformats.org/officeDocument/2006/relationships/drawing" Target="../drawings/drawing1.xml"/><Relationship Id="rId7" Type="http://schemas.openxmlformats.org/officeDocument/2006/relationships/table" Target="../tables/table3.xml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lemat.org/FFE/sif/?cs=4.25c28e72e055e416180205b85e1e99a84c06c4286def14603357a38bcb434f673a13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204"/>
  <sheetViews>
    <sheetView tabSelected="1" zoomScale="70" zoomScaleNormal="70" workbookViewId="0">
      <selection activeCell="Z72" sqref="Z72"/>
    </sheetView>
  </sheetViews>
  <sheetFormatPr baseColWidth="10" defaultRowHeight="15" x14ac:dyDescent="0.25"/>
  <cols>
    <col min="1" max="1" width="15.42578125" customWidth="1"/>
    <col min="2" max="2" width="15.7109375" style="3" customWidth="1"/>
    <col min="3" max="3" width="51.28515625" customWidth="1"/>
    <col min="4" max="4" width="14.28515625" style="3" hidden="1" customWidth="1"/>
    <col min="5" max="5" width="17.140625" customWidth="1"/>
    <col min="6" max="6" width="8.85546875" hidden="1" customWidth="1"/>
    <col min="7" max="7" width="17.140625" style="3" customWidth="1"/>
    <col min="8" max="8" width="8.85546875" hidden="1" customWidth="1"/>
    <col min="9" max="9" width="17.140625" style="3" customWidth="1"/>
    <col min="10" max="10" width="8.85546875" hidden="1" customWidth="1"/>
    <col min="11" max="11" width="17.140625" customWidth="1"/>
    <col min="12" max="12" width="8.85546875" hidden="1" customWidth="1"/>
    <col min="13" max="13" width="17.140625" customWidth="1"/>
    <col min="14" max="14" width="8.85546875" hidden="1" customWidth="1"/>
    <col min="15" max="15" width="17.140625" customWidth="1"/>
    <col min="16" max="16" width="8.85546875" hidden="1" customWidth="1"/>
    <col min="17" max="17" width="17.140625" customWidth="1"/>
    <col min="18" max="18" width="8.85546875" hidden="1" customWidth="1"/>
    <col min="19" max="19" width="17.140625" customWidth="1"/>
    <col min="20" max="20" width="12.42578125" style="3" hidden="1" customWidth="1"/>
    <col min="21" max="21" width="23" style="3" customWidth="1"/>
    <col min="22" max="22" width="14.140625" customWidth="1"/>
  </cols>
  <sheetData>
    <row r="1" spans="1:22" ht="15" customHeight="1" x14ac:dyDescent="0.25">
      <c r="B1" s="21"/>
      <c r="C1" s="66" t="s">
        <v>71</v>
      </c>
      <c r="D1" s="66"/>
      <c r="E1" s="66"/>
      <c r="F1" s="66"/>
      <c r="G1" s="66"/>
      <c r="H1" s="66"/>
      <c r="I1" s="66"/>
      <c r="J1" s="66"/>
      <c r="K1" s="66"/>
      <c r="L1" s="23"/>
      <c r="M1" s="23"/>
      <c r="T1"/>
    </row>
    <row r="2" spans="1:22" ht="60" customHeight="1" x14ac:dyDescent="0.25">
      <c r="A2" s="23"/>
      <c r="B2" s="21"/>
      <c r="C2" s="66"/>
      <c r="D2" s="66"/>
      <c r="E2" s="66"/>
      <c r="F2" s="66"/>
      <c r="G2" s="66"/>
      <c r="H2" s="66"/>
      <c r="I2" s="66"/>
      <c r="J2" s="66"/>
      <c r="K2" s="66"/>
      <c r="L2" s="23"/>
      <c r="M2" s="23"/>
      <c r="T2"/>
    </row>
    <row r="3" spans="1:22" ht="45.75" customHeight="1" thickBot="1" x14ac:dyDescent="0.3">
      <c r="A3" s="23"/>
      <c r="B3" s="21"/>
      <c r="C3" s="66"/>
      <c r="D3" s="66"/>
      <c r="E3" s="66"/>
      <c r="F3" s="66"/>
      <c r="G3" s="66"/>
      <c r="H3" s="66"/>
      <c r="I3" s="66"/>
      <c r="J3" s="66"/>
      <c r="K3" s="66"/>
      <c r="L3" s="23"/>
      <c r="M3" s="23"/>
      <c r="T3"/>
    </row>
    <row r="4" spans="1:22" ht="38.25" customHeight="1" thickBot="1" x14ac:dyDescent="0.35">
      <c r="A4" s="8"/>
      <c r="B4" s="8"/>
      <c r="C4" s="32"/>
      <c r="D4" s="64" t="s">
        <v>0</v>
      </c>
      <c r="E4" s="65"/>
      <c r="F4" s="64" t="s">
        <v>1</v>
      </c>
      <c r="G4" s="65"/>
      <c r="H4" s="64" t="s">
        <v>2</v>
      </c>
      <c r="I4" s="65"/>
      <c r="J4" s="64" t="s">
        <v>17</v>
      </c>
      <c r="K4" s="65"/>
      <c r="L4" s="64" t="s">
        <v>22</v>
      </c>
      <c r="M4" s="65"/>
      <c r="N4" s="64" t="s">
        <v>73</v>
      </c>
      <c r="O4" s="65"/>
      <c r="P4" s="64" t="s">
        <v>24</v>
      </c>
      <c r="Q4" s="65"/>
      <c r="R4" s="64" t="s">
        <v>26</v>
      </c>
      <c r="S4" s="65"/>
      <c r="T4" s="67" t="s">
        <v>74</v>
      </c>
      <c r="U4" s="68"/>
      <c r="V4" s="3" t="s">
        <v>75</v>
      </c>
    </row>
    <row r="5" spans="1:22" ht="15.75" thickBot="1" x14ac:dyDescent="0.3">
      <c r="A5" s="5" t="s">
        <v>15</v>
      </c>
      <c r="B5" s="6" t="s">
        <v>16</v>
      </c>
      <c r="C5" s="5" t="s">
        <v>3</v>
      </c>
      <c r="D5" s="6" t="s">
        <v>33</v>
      </c>
      <c r="E5" s="5" t="s">
        <v>18</v>
      </c>
      <c r="F5" s="6" t="s">
        <v>34</v>
      </c>
      <c r="G5" s="6" t="s">
        <v>19</v>
      </c>
      <c r="H5" s="6" t="s">
        <v>36</v>
      </c>
      <c r="I5" s="6" t="s">
        <v>20</v>
      </c>
      <c r="J5" s="6" t="s">
        <v>35</v>
      </c>
      <c r="K5" s="5" t="s">
        <v>21</v>
      </c>
      <c r="L5" s="6" t="s">
        <v>37</v>
      </c>
      <c r="M5" s="5" t="s">
        <v>23</v>
      </c>
      <c r="N5" s="6" t="s">
        <v>53</v>
      </c>
      <c r="O5" s="5" t="s">
        <v>25</v>
      </c>
      <c r="P5" s="6" t="s">
        <v>54</v>
      </c>
      <c r="Q5" s="5" t="s">
        <v>27</v>
      </c>
      <c r="R5" s="6" t="s">
        <v>72</v>
      </c>
      <c r="S5" s="5" t="s">
        <v>76</v>
      </c>
      <c r="T5" s="9" t="s">
        <v>28</v>
      </c>
      <c r="U5" s="50" t="s">
        <v>29</v>
      </c>
      <c r="V5" s="20" t="s">
        <v>66</v>
      </c>
    </row>
    <row r="6" spans="1:22" ht="15.75" thickTop="1" x14ac:dyDescent="0.25">
      <c r="A6" s="4" t="s">
        <v>4</v>
      </c>
      <c r="B6" s="10">
        <v>1</v>
      </c>
      <c r="C6" s="4" t="s">
        <v>148</v>
      </c>
      <c r="D6" s="4"/>
      <c r="E6" s="76"/>
      <c r="F6" s="7"/>
      <c r="G6" s="7">
        <v>67.832999999999998</v>
      </c>
      <c r="H6" s="10"/>
      <c r="I6" s="10">
        <v>71.75</v>
      </c>
      <c r="J6" s="10"/>
      <c r="K6" s="10">
        <v>68.67</v>
      </c>
      <c r="L6" s="10"/>
      <c r="M6" s="10"/>
      <c r="N6" s="10"/>
      <c r="O6" s="10"/>
      <c r="P6" s="10"/>
      <c r="Q6" s="10"/>
      <c r="R6" s="10"/>
      <c r="S6" s="10"/>
      <c r="T6" s="10"/>
      <c r="U6" s="19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208.25299999999999</v>
      </c>
      <c r="V6" s="19"/>
    </row>
    <row r="7" spans="1:22" hidden="1" x14ac:dyDescent="0.25">
      <c r="A7" s="4" t="s">
        <v>4</v>
      </c>
      <c r="B7" s="10"/>
      <c r="C7" s="4" t="s">
        <v>140</v>
      </c>
      <c r="D7" s="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9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0</v>
      </c>
      <c r="V7" s="2"/>
    </row>
    <row r="8" spans="1:22" x14ac:dyDescent="0.25">
      <c r="A8" s="4" t="s">
        <v>4</v>
      </c>
      <c r="B8" s="10">
        <v>2</v>
      </c>
      <c r="C8" s="4" t="s">
        <v>139</v>
      </c>
      <c r="D8" s="4"/>
      <c r="E8" s="10">
        <v>69.33</v>
      </c>
      <c r="F8" s="10"/>
      <c r="G8" s="10">
        <v>63</v>
      </c>
      <c r="H8" s="10"/>
      <c r="I8" s="49"/>
      <c r="J8" s="10"/>
      <c r="K8" s="49"/>
      <c r="L8" s="10"/>
      <c r="M8" s="10"/>
      <c r="N8" s="10"/>
      <c r="O8" s="10"/>
      <c r="P8" s="10"/>
      <c r="Q8" s="10"/>
      <c r="R8" s="10"/>
      <c r="S8" s="10"/>
      <c r="T8" s="10"/>
      <c r="U8" s="19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132.32999999999998</v>
      </c>
      <c r="V8" s="2"/>
    </row>
    <row r="9" spans="1:22" x14ac:dyDescent="0.25">
      <c r="A9" s="4" t="s">
        <v>4</v>
      </c>
      <c r="B9" s="10">
        <v>3</v>
      </c>
      <c r="C9" s="33" t="s">
        <v>149</v>
      </c>
      <c r="D9" s="4"/>
      <c r="E9" s="76"/>
      <c r="F9" s="7"/>
      <c r="G9" s="7">
        <v>60.5</v>
      </c>
      <c r="H9" s="10"/>
      <c r="I9" s="10">
        <v>69.42</v>
      </c>
      <c r="J9" s="10"/>
      <c r="K9" s="49"/>
      <c r="L9" s="10"/>
      <c r="M9" s="10"/>
      <c r="N9" s="10"/>
      <c r="O9" s="10"/>
      <c r="P9" s="10"/>
      <c r="Q9" s="10"/>
      <c r="R9" s="10"/>
      <c r="S9" s="10"/>
      <c r="T9" s="10"/>
      <c r="U9" s="19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129.92000000000002</v>
      </c>
      <c r="V9" s="2"/>
    </row>
    <row r="10" spans="1:22" x14ac:dyDescent="0.25">
      <c r="A10" s="4" t="s">
        <v>4</v>
      </c>
      <c r="B10" s="10">
        <v>4</v>
      </c>
      <c r="C10" s="33" t="s">
        <v>228</v>
      </c>
      <c r="D10" s="2"/>
      <c r="E10" s="76"/>
      <c r="F10" s="7"/>
      <c r="G10" s="76"/>
      <c r="H10" s="74"/>
      <c r="I10" s="77"/>
      <c r="J10" s="72"/>
      <c r="K10" s="73">
        <v>67.17</v>
      </c>
      <c r="L10" s="73"/>
      <c r="M10" s="73"/>
      <c r="N10" s="73"/>
      <c r="O10" s="10"/>
      <c r="P10" s="73"/>
      <c r="Q10" s="73"/>
      <c r="R10" s="74"/>
      <c r="S10" s="75"/>
      <c r="T10" s="73"/>
      <c r="U10" s="73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67.17</v>
      </c>
      <c r="V10" s="2"/>
    </row>
    <row r="11" spans="1:22" x14ac:dyDescent="0.25">
      <c r="A11" s="4" t="s">
        <v>4</v>
      </c>
      <c r="B11" s="31" t="s">
        <v>147</v>
      </c>
      <c r="C11" s="36" t="s">
        <v>145</v>
      </c>
      <c r="D11" s="2"/>
      <c r="E11" s="76"/>
      <c r="F11" s="7"/>
      <c r="G11" s="7">
        <v>64.832999999999998</v>
      </c>
      <c r="H11" s="10"/>
      <c r="I11" s="49"/>
      <c r="J11" s="10"/>
      <c r="K11" s="49"/>
      <c r="L11" s="10"/>
      <c r="M11" s="10"/>
      <c r="N11" s="10"/>
      <c r="O11" s="10"/>
      <c r="P11" s="10"/>
      <c r="Q11" s="10"/>
      <c r="R11" s="10"/>
      <c r="S11" s="10"/>
      <c r="T11" s="10"/>
      <c r="U11" s="19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64.832999999999998</v>
      </c>
      <c r="V11" s="2"/>
    </row>
    <row r="12" spans="1:22" hidden="1" x14ac:dyDescent="0.25">
      <c r="A12" s="4" t="s">
        <v>4</v>
      </c>
      <c r="B12" s="10"/>
      <c r="C12" s="33"/>
      <c r="D12" s="4"/>
      <c r="E12" s="4"/>
      <c r="F12" s="4"/>
      <c r="G12" s="1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2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0</v>
      </c>
      <c r="V12" s="2"/>
    </row>
    <row r="13" spans="1:22" hidden="1" x14ac:dyDescent="0.25">
      <c r="A13" s="4" t="s">
        <v>4</v>
      </c>
      <c r="B13" s="10"/>
      <c r="C13" s="33"/>
      <c r="D13" s="4"/>
      <c r="E13" s="4"/>
      <c r="F13" s="4"/>
      <c r="G13" s="1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5">
        <f>Tableau5[[#This Row],[moyenne]]+Tableau5[[#This Row],[moyenne2]]+Tableau5[[#This Row],[moyenne3]]+Tableau5[[#This Row],[moyenne4]]+Tableau5[[#This Row],[moyenne5]]+Tableau5[[#This Row],[moyenne6]]+Tableau5[[#This Row],[moyenne7]]+Tableau5[[#This Row],[moyenne 8]]</f>
        <v>0</v>
      </c>
      <c r="V13" s="15"/>
    </row>
    <row r="14" spans="1:22" ht="15.75" thickBot="1" x14ac:dyDescent="0.3">
      <c r="A14" s="11"/>
      <c r="B14" s="12"/>
      <c r="C14" s="29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V14" s="3"/>
    </row>
    <row r="15" spans="1:22" ht="36" customHeight="1" thickBot="1" x14ac:dyDescent="0.35">
      <c r="A15" s="8"/>
      <c r="B15" s="8"/>
      <c r="C15" s="32"/>
      <c r="D15" s="64" t="s">
        <v>0</v>
      </c>
      <c r="E15" s="65"/>
      <c r="F15" s="64" t="s">
        <v>1</v>
      </c>
      <c r="G15" s="65"/>
      <c r="H15" s="64" t="s">
        <v>2</v>
      </c>
      <c r="I15" s="65"/>
      <c r="J15" s="64" t="s">
        <v>17</v>
      </c>
      <c r="K15" s="65"/>
      <c r="L15" s="64" t="s">
        <v>22</v>
      </c>
      <c r="M15" s="65"/>
      <c r="N15" s="64" t="s">
        <v>73</v>
      </c>
      <c r="O15" s="65"/>
      <c r="P15" s="64" t="s">
        <v>24</v>
      </c>
      <c r="Q15" s="65"/>
      <c r="R15" s="64" t="s">
        <v>26</v>
      </c>
      <c r="S15" s="65"/>
      <c r="T15" s="67" t="s">
        <v>74</v>
      </c>
      <c r="U15" s="68"/>
      <c r="V15" s="3" t="s">
        <v>75</v>
      </c>
    </row>
    <row r="16" spans="1:22" ht="25.5" customHeight="1" thickBot="1" x14ac:dyDescent="0.3">
      <c r="A16" s="5" t="s">
        <v>15</v>
      </c>
      <c r="B16" s="6" t="s">
        <v>16</v>
      </c>
      <c r="C16" s="5" t="s">
        <v>3</v>
      </c>
      <c r="D16" s="6" t="s">
        <v>33</v>
      </c>
      <c r="E16" s="5" t="s">
        <v>18</v>
      </c>
      <c r="F16" s="6" t="s">
        <v>34</v>
      </c>
      <c r="G16" s="6" t="s">
        <v>19</v>
      </c>
      <c r="H16" s="6" t="s">
        <v>36</v>
      </c>
      <c r="I16" s="6" t="s">
        <v>20</v>
      </c>
      <c r="J16" s="6" t="s">
        <v>35</v>
      </c>
      <c r="K16" s="5" t="s">
        <v>21</v>
      </c>
      <c r="L16" s="6" t="s">
        <v>37</v>
      </c>
      <c r="M16" s="5" t="s">
        <v>23</v>
      </c>
      <c r="N16" s="6" t="s">
        <v>53</v>
      </c>
      <c r="O16" s="5" t="s">
        <v>25</v>
      </c>
      <c r="P16" s="6" t="s">
        <v>54</v>
      </c>
      <c r="Q16" s="5" t="s">
        <v>27</v>
      </c>
      <c r="R16" s="6" t="s">
        <v>72</v>
      </c>
      <c r="S16" s="5" t="s">
        <v>76</v>
      </c>
      <c r="T16" s="9" t="s">
        <v>28</v>
      </c>
      <c r="U16" s="50" t="s">
        <v>29</v>
      </c>
      <c r="V16" s="20" t="s">
        <v>66</v>
      </c>
    </row>
    <row r="17" spans="1:22" ht="15.75" thickTop="1" x14ac:dyDescent="0.25">
      <c r="A17" s="4" t="s">
        <v>5</v>
      </c>
      <c r="B17" s="10">
        <v>1</v>
      </c>
      <c r="C17" s="4" t="s">
        <v>52</v>
      </c>
      <c r="D17" s="4"/>
      <c r="E17" s="10">
        <v>68</v>
      </c>
      <c r="F17" s="10"/>
      <c r="G17" s="10">
        <v>68.16</v>
      </c>
      <c r="H17" s="10"/>
      <c r="I17" s="10">
        <v>71.41</v>
      </c>
      <c r="J17" s="10"/>
      <c r="K17" s="10">
        <v>69.33</v>
      </c>
      <c r="L17" s="10"/>
      <c r="M17" s="10"/>
      <c r="N17" s="10"/>
      <c r="O17" s="10"/>
      <c r="P17" s="10"/>
      <c r="Q17" s="10"/>
      <c r="R17" s="10"/>
      <c r="S17" s="10"/>
      <c r="T17" s="10"/>
      <c r="U17" s="19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276.89999999999998</v>
      </c>
      <c r="V17" s="19"/>
    </row>
    <row r="18" spans="1:22" x14ac:dyDescent="0.25">
      <c r="A18" s="4" t="s">
        <v>5</v>
      </c>
      <c r="B18" s="10">
        <v>2</v>
      </c>
      <c r="C18" s="4" t="s">
        <v>67</v>
      </c>
      <c r="D18" s="4"/>
      <c r="E18" s="10">
        <v>69.33</v>
      </c>
      <c r="F18" s="10"/>
      <c r="G18" s="10">
        <v>68.5</v>
      </c>
      <c r="H18" s="10"/>
      <c r="I18" s="49"/>
      <c r="J18" s="10"/>
      <c r="K18" s="10">
        <v>69.25</v>
      </c>
      <c r="L18" s="10"/>
      <c r="M18" s="10"/>
      <c r="N18" s="10"/>
      <c r="O18" s="10"/>
      <c r="P18" s="10"/>
      <c r="Q18" s="10"/>
      <c r="R18" s="10"/>
      <c r="S18" s="10"/>
      <c r="T18" s="10"/>
      <c r="U18" s="19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207.07999999999998</v>
      </c>
      <c r="V18" s="2"/>
    </row>
    <row r="19" spans="1:22" x14ac:dyDescent="0.25">
      <c r="A19" s="4" t="s">
        <v>5</v>
      </c>
      <c r="B19" s="10">
        <v>3</v>
      </c>
      <c r="C19" s="4" t="s">
        <v>89</v>
      </c>
      <c r="D19" s="4"/>
      <c r="E19" s="10">
        <v>52.16</v>
      </c>
      <c r="F19" s="10"/>
      <c r="G19" s="10">
        <v>62.17</v>
      </c>
      <c r="H19" s="10"/>
      <c r="I19" s="49"/>
      <c r="J19" s="10"/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9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114.33</v>
      </c>
      <c r="V19" s="2"/>
    </row>
    <row r="20" spans="1:22" x14ac:dyDescent="0.25">
      <c r="A20" s="4" t="s">
        <v>5</v>
      </c>
      <c r="B20" s="10">
        <v>4</v>
      </c>
      <c r="C20" s="4" t="s">
        <v>229</v>
      </c>
      <c r="D20" s="2"/>
      <c r="E20" s="76"/>
      <c r="F20" s="37"/>
      <c r="G20" s="76"/>
      <c r="H20" s="72"/>
      <c r="I20" s="77"/>
      <c r="J20" s="72"/>
      <c r="K20" s="73">
        <v>63.75</v>
      </c>
      <c r="L20" s="73"/>
      <c r="M20" s="73"/>
      <c r="N20" s="73"/>
      <c r="O20" s="10"/>
      <c r="P20" s="73"/>
      <c r="Q20" s="73"/>
      <c r="R20" s="74"/>
      <c r="S20" s="75"/>
      <c r="T20" s="73"/>
      <c r="U20" s="73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63.75</v>
      </c>
      <c r="V20" s="2"/>
    </row>
    <row r="21" spans="1:22" x14ac:dyDescent="0.25">
      <c r="A21" s="4" t="s">
        <v>5</v>
      </c>
      <c r="B21" s="10">
        <v>5</v>
      </c>
      <c r="C21" s="4" t="s">
        <v>225</v>
      </c>
      <c r="D21" s="4"/>
      <c r="E21" s="49"/>
      <c r="F21" s="39"/>
      <c r="G21" s="49"/>
      <c r="H21" s="10"/>
      <c r="I21" s="10">
        <v>63.5</v>
      </c>
      <c r="J21" s="10"/>
      <c r="K21" s="49"/>
      <c r="L21" s="10"/>
      <c r="M21" s="10"/>
      <c r="N21" s="10"/>
      <c r="O21" s="10"/>
      <c r="P21" s="10"/>
      <c r="Q21" s="10"/>
      <c r="R21" s="10"/>
      <c r="S21" s="10"/>
      <c r="T21" s="10"/>
      <c r="U21" s="19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63.5</v>
      </c>
      <c r="V21" s="2"/>
    </row>
    <row r="22" spans="1:22" x14ac:dyDescent="0.25">
      <c r="A22" s="4" t="s">
        <v>5</v>
      </c>
      <c r="B22" s="31" t="s">
        <v>146</v>
      </c>
      <c r="C22" s="36" t="s">
        <v>145</v>
      </c>
      <c r="D22" s="2"/>
      <c r="E22" s="76"/>
      <c r="F22" s="7"/>
      <c r="G22" s="7">
        <v>63.33</v>
      </c>
      <c r="H22" s="7"/>
      <c r="I22" s="79"/>
      <c r="J22" s="7"/>
      <c r="K22" s="79"/>
      <c r="L22" s="2"/>
      <c r="M22" s="2"/>
      <c r="N22" s="2"/>
      <c r="O22" s="10"/>
      <c r="P22" s="2"/>
      <c r="Q22" s="2"/>
      <c r="R22" s="2"/>
      <c r="S22" s="2"/>
      <c r="T22" s="2"/>
      <c r="U22" s="19">
        <f>Tableau57[[#This Row],[moyenne]]+Tableau57[[#This Row],[moyenne2]]+Tableau57[[#This Row],[moyenne3]]+Tableau57[[#This Row],[moyenne4]]+Tableau57[[#This Row],[moyenne5]]+Tableau57[[#This Row],[moyenne6]]+Tableau57[[#This Row],[moyenne7]]+Tableau57[[#This Row],[moyenne 8]]</f>
        <v>63.33</v>
      </c>
      <c r="V22" s="2"/>
    </row>
    <row r="23" spans="1:22" ht="16.5" customHeight="1" thickBot="1" x14ac:dyDescent="0.3">
      <c r="D23"/>
      <c r="I23"/>
      <c r="T23"/>
    </row>
    <row r="24" spans="1:22" ht="37.5" customHeight="1" thickBot="1" x14ac:dyDescent="0.35">
      <c r="A24" s="8"/>
      <c r="B24" s="8"/>
      <c r="C24" s="32"/>
      <c r="D24" s="64" t="s">
        <v>0</v>
      </c>
      <c r="E24" s="65"/>
      <c r="F24" s="64" t="s">
        <v>1</v>
      </c>
      <c r="G24" s="65"/>
      <c r="H24" s="64" t="s">
        <v>2</v>
      </c>
      <c r="I24" s="65"/>
      <c r="J24" s="64" t="s">
        <v>17</v>
      </c>
      <c r="K24" s="65"/>
      <c r="L24" s="64" t="s">
        <v>22</v>
      </c>
      <c r="M24" s="65"/>
      <c r="N24" s="64" t="s">
        <v>73</v>
      </c>
      <c r="O24" s="65"/>
      <c r="P24" s="64" t="s">
        <v>24</v>
      </c>
      <c r="Q24" s="65"/>
      <c r="R24" s="64" t="s">
        <v>26</v>
      </c>
      <c r="S24" s="65"/>
      <c r="T24" s="67" t="s">
        <v>74</v>
      </c>
      <c r="U24" s="68"/>
      <c r="V24" s="3" t="s">
        <v>75</v>
      </c>
    </row>
    <row r="25" spans="1:22" ht="15.75" thickBot="1" x14ac:dyDescent="0.3">
      <c r="A25" s="5" t="s">
        <v>15</v>
      </c>
      <c r="B25" s="6" t="s">
        <v>16</v>
      </c>
      <c r="C25" s="5" t="s">
        <v>3</v>
      </c>
      <c r="D25" s="6" t="s">
        <v>33</v>
      </c>
      <c r="E25" s="5" t="s">
        <v>18</v>
      </c>
      <c r="F25" s="6" t="s">
        <v>34</v>
      </c>
      <c r="G25" s="6" t="s">
        <v>19</v>
      </c>
      <c r="H25" s="6" t="s">
        <v>36</v>
      </c>
      <c r="I25" s="6" t="s">
        <v>20</v>
      </c>
      <c r="J25" s="6" t="s">
        <v>35</v>
      </c>
      <c r="K25" s="5" t="s">
        <v>21</v>
      </c>
      <c r="L25" s="6" t="s">
        <v>37</v>
      </c>
      <c r="M25" s="5" t="s">
        <v>23</v>
      </c>
      <c r="N25" s="6" t="s">
        <v>53</v>
      </c>
      <c r="O25" s="5" t="s">
        <v>25</v>
      </c>
      <c r="P25" s="6" t="s">
        <v>54</v>
      </c>
      <c r="Q25" s="5" t="s">
        <v>27</v>
      </c>
      <c r="R25" s="6" t="s">
        <v>72</v>
      </c>
      <c r="S25" s="5" t="s">
        <v>76</v>
      </c>
      <c r="T25" s="9" t="s">
        <v>28</v>
      </c>
      <c r="U25" s="50" t="s">
        <v>29</v>
      </c>
      <c r="V25" s="20" t="s">
        <v>66</v>
      </c>
    </row>
    <row r="26" spans="1:22" ht="15.75" thickTop="1" x14ac:dyDescent="0.25">
      <c r="A26" s="4" t="s">
        <v>6</v>
      </c>
      <c r="B26" s="10">
        <v>1</v>
      </c>
      <c r="C26" s="4" t="s">
        <v>88</v>
      </c>
      <c r="D26" s="4"/>
      <c r="E26" s="10">
        <v>62</v>
      </c>
      <c r="F26" s="10"/>
      <c r="G26" s="10">
        <v>67.17</v>
      </c>
      <c r="H26" s="10"/>
      <c r="I26" s="49"/>
      <c r="J26" s="10"/>
      <c r="K26" s="10">
        <v>66.92</v>
      </c>
      <c r="L26" s="10"/>
      <c r="M26" s="10"/>
      <c r="N26" s="10"/>
      <c r="O26" s="10"/>
      <c r="P26" s="10"/>
      <c r="Q26" s="10"/>
      <c r="R26" s="10"/>
      <c r="S26" s="10"/>
      <c r="T26" s="10"/>
      <c r="U26" s="19">
        <f>Tableau579[[#This Row],[moyenne]]+Tableau579[[#This Row],[moyenne2]]+Tableau579[[#This Row],[moyenne3]]+Tableau579[[#This Row],[moyenne4]]+Tableau579[[#This Row],[moyenne5]]+Tableau579[[#This Row],[moyenne6]]+Tableau579[[#This Row],[moyenne7]]+Tableau579[[#This Row],[moyenne 8]]</f>
        <v>196.09000000000003</v>
      </c>
      <c r="V26" s="19"/>
    </row>
    <row r="27" spans="1:22" x14ac:dyDescent="0.25">
      <c r="A27" s="4" t="s">
        <v>6</v>
      </c>
      <c r="B27" s="10">
        <v>2</v>
      </c>
      <c r="C27" s="33" t="s">
        <v>221</v>
      </c>
      <c r="D27" s="4"/>
      <c r="E27" s="49"/>
      <c r="F27" s="49"/>
      <c r="G27" s="49"/>
      <c r="H27" s="10"/>
      <c r="I27" s="10">
        <v>64.16</v>
      </c>
      <c r="J27" s="10"/>
      <c r="K27" s="49"/>
      <c r="L27" s="10"/>
      <c r="M27" s="10"/>
      <c r="N27" s="10"/>
      <c r="O27" s="10"/>
      <c r="P27" s="10"/>
      <c r="Q27" s="10"/>
      <c r="R27" s="10"/>
      <c r="S27" s="10"/>
      <c r="T27" s="10"/>
      <c r="U27" s="2">
        <f>Tableau579[[#This Row],[moyenne]]+Tableau579[[#This Row],[moyenne2]]+Tableau579[[#This Row],[moyenne3]]+Tableau579[[#This Row],[moyenne4]]+Tableau579[[#This Row],[moyenne5]]+Tableau579[[#This Row],[moyenne6]]+Tableau579[[#This Row],[moyenne7]]+Tableau579[[#This Row],[moyenne 8]]</f>
        <v>64.16</v>
      </c>
      <c r="V27" s="2"/>
    </row>
    <row r="28" spans="1:22" hidden="1" x14ac:dyDescent="0.25">
      <c r="A28" s="4" t="s">
        <v>6</v>
      </c>
      <c r="B28" s="10"/>
      <c r="C28" s="33"/>
      <c r="D28" s="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2">
        <f>Tableau579[[#This Row],[moyenne]]+Tableau579[[#This Row],[moyenne2]]+Tableau579[[#This Row],[moyenne3]]+Tableau579[[#This Row],[moyenne4]]+Tableau579[[#This Row],[moyenne5]]+Tableau579[[#This Row],[moyenne6]]+Tableau579[[#This Row],[moyenne7]]+Tableau579[[#This Row],[moyenne 8]]</f>
        <v>0</v>
      </c>
      <c r="V28" s="2"/>
    </row>
    <row r="29" spans="1:22" hidden="1" x14ac:dyDescent="0.25">
      <c r="A29" s="4" t="s">
        <v>6</v>
      </c>
      <c r="B29" s="10"/>
      <c r="C29" s="33"/>
      <c r="D29" s="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2">
        <f>Tableau579[[#This Row],[moyenne]]+Tableau579[[#This Row],[moyenne2]]+Tableau579[[#This Row],[moyenne3]]+Tableau579[[#This Row],[moyenne4]]+Tableau579[[#This Row],[moyenne5]]+Tableau579[[#This Row],[moyenne6]]+Tableau579[[#This Row],[moyenne7]]+Tableau579[[#This Row],[moyenne 8]]</f>
        <v>0</v>
      </c>
      <c r="V29" s="2"/>
    </row>
    <row r="30" spans="1:22" x14ac:dyDescent="0.25">
      <c r="A30" s="11"/>
      <c r="B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2" ht="15.75" thickBot="1" x14ac:dyDescent="0.3">
      <c r="A31" s="11"/>
      <c r="B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2" ht="31.5" customHeight="1" thickBot="1" x14ac:dyDescent="0.35">
      <c r="A32" s="8"/>
      <c r="B32" s="8"/>
      <c r="C32" s="32"/>
      <c r="D32" s="64" t="s">
        <v>0</v>
      </c>
      <c r="E32" s="65"/>
      <c r="F32" s="64" t="s">
        <v>1</v>
      </c>
      <c r="G32" s="65"/>
      <c r="H32" s="64" t="s">
        <v>2</v>
      </c>
      <c r="I32" s="65"/>
      <c r="J32" s="64" t="s">
        <v>17</v>
      </c>
      <c r="K32" s="65"/>
      <c r="L32" s="64" t="s">
        <v>22</v>
      </c>
      <c r="M32" s="65"/>
      <c r="N32" s="64" t="s">
        <v>73</v>
      </c>
      <c r="O32" s="65"/>
      <c r="P32" s="64" t="s">
        <v>24</v>
      </c>
      <c r="Q32" s="65"/>
      <c r="R32" s="64" t="s">
        <v>26</v>
      </c>
      <c r="S32" s="65"/>
      <c r="T32" s="67" t="s">
        <v>74</v>
      </c>
      <c r="U32" s="68"/>
      <c r="V32" s="3" t="s">
        <v>75</v>
      </c>
    </row>
    <row r="33" spans="1:22" ht="15.75" thickBot="1" x14ac:dyDescent="0.3">
      <c r="A33" s="5" t="s">
        <v>15</v>
      </c>
      <c r="B33" s="6" t="s">
        <v>16</v>
      </c>
      <c r="C33" s="5" t="s">
        <v>3</v>
      </c>
      <c r="D33" s="6" t="s">
        <v>33</v>
      </c>
      <c r="E33" s="5" t="s">
        <v>18</v>
      </c>
      <c r="F33" s="6" t="s">
        <v>34</v>
      </c>
      <c r="G33" s="6" t="s">
        <v>19</v>
      </c>
      <c r="H33" s="6" t="s">
        <v>36</v>
      </c>
      <c r="I33" s="6" t="s">
        <v>20</v>
      </c>
      <c r="J33" s="6" t="s">
        <v>35</v>
      </c>
      <c r="K33" s="5" t="s">
        <v>21</v>
      </c>
      <c r="L33" s="6" t="s">
        <v>37</v>
      </c>
      <c r="M33" s="5" t="s">
        <v>23</v>
      </c>
      <c r="N33" s="6" t="s">
        <v>53</v>
      </c>
      <c r="O33" s="5" t="s">
        <v>25</v>
      </c>
      <c r="P33" s="6" t="s">
        <v>54</v>
      </c>
      <c r="Q33" s="5" t="s">
        <v>27</v>
      </c>
      <c r="R33" s="6" t="s">
        <v>72</v>
      </c>
      <c r="S33" s="5" t="s">
        <v>76</v>
      </c>
      <c r="T33" s="9" t="s">
        <v>28</v>
      </c>
      <c r="U33" s="50" t="s">
        <v>29</v>
      </c>
      <c r="V33" s="20" t="s">
        <v>66</v>
      </c>
    </row>
    <row r="34" spans="1:22" ht="15.75" thickTop="1" x14ac:dyDescent="0.25">
      <c r="A34" s="10" t="s">
        <v>7</v>
      </c>
      <c r="B34" s="10">
        <v>1</v>
      </c>
      <c r="C34" s="33" t="s">
        <v>135</v>
      </c>
      <c r="D34" s="10"/>
      <c r="E34" s="10">
        <v>66.67</v>
      </c>
      <c r="F34" s="10"/>
      <c r="G34" s="10">
        <v>67.832999999999998</v>
      </c>
      <c r="H34" s="10"/>
      <c r="I34" s="58"/>
      <c r="J34" s="10"/>
      <c r="K34" s="10">
        <v>68.17</v>
      </c>
      <c r="L34" s="10"/>
      <c r="M34" s="10"/>
      <c r="N34" s="10"/>
      <c r="O34" s="10"/>
      <c r="P34" s="10"/>
      <c r="Q34" s="10"/>
      <c r="R34" s="4"/>
      <c r="S34" s="4"/>
      <c r="T34" s="4"/>
      <c r="U34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202.673</v>
      </c>
      <c r="V34" s="10"/>
    </row>
    <row r="35" spans="1:22" x14ac:dyDescent="0.25">
      <c r="A35" s="10" t="s">
        <v>7</v>
      </c>
      <c r="B35" s="10">
        <v>2</v>
      </c>
      <c r="C35" s="51" t="s">
        <v>124</v>
      </c>
      <c r="D35" s="10"/>
      <c r="E35" s="49"/>
      <c r="F35" s="10"/>
      <c r="G35" s="10">
        <v>63.5</v>
      </c>
      <c r="H35" s="10"/>
      <c r="I35" s="10">
        <v>63.66</v>
      </c>
      <c r="J35" s="10"/>
      <c r="K35" s="10">
        <v>67.83</v>
      </c>
      <c r="L35" s="10"/>
      <c r="M35" s="10"/>
      <c r="N35" s="10"/>
      <c r="O35" s="10"/>
      <c r="P35" s="10"/>
      <c r="Q35" s="10"/>
      <c r="R35" s="4"/>
      <c r="S35" s="4"/>
      <c r="T35" s="4"/>
      <c r="U3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194.99</v>
      </c>
      <c r="V35" s="10"/>
    </row>
    <row r="36" spans="1:22" x14ac:dyDescent="0.25">
      <c r="A36" s="10" t="s">
        <v>7</v>
      </c>
      <c r="B36" s="10">
        <v>3</v>
      </c>
      <c r="C36" s="51" t="s">
        <v>130</v>
      </c>
      <c r="D36" s="10"/>
      <c r="E36" s="10">
        <v>63.67</v>
      </c>
      <c r="F36" s="10"/>
      <c r="G36" s="10">
        <v>65.332999999999998</v>
      </c>
      <c r="H36" s="10"/>
      <c r="I36" s="10">
        <v>65.16</v>
      </c>
      <c r="J36" s="10"/>
      <c r="K36" s="49"/>
      <c r="L36" s="10"/>
      <c r="M36" s="10"/>
      <c r="N36" s="10"/>
      <c r="O36" s="10"/>
      <c r="P36" s="10"/>
      <c r="Q36" s="10"/>
      <c r="R36" s="4"/>
      <c r="S36" s="4"/>
      <c r="T36" s="4"/>
      <c r="U36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194.16299999999998</v>
      </c>
      <c r="V36" s="10"/>
    </row>
    <row r="37" spans="1:22" x14ac:dyDescent="0.25">
      <c r="A37" s="10" t="s">
        <v>7</v>
      </c>
      <c r="B37" s="10">
        <v>4</v>
      </c>
      <c r="C37" s="51" t="s">
        <v>57</v>
      </c>
      <c r="D37" s="38"/>
      <c r="E37" s="10">
        <v>60.17</v>
      </c>
      <c r="F37" s="10"/>
      <c r="G37" s="10">
        <v>65.5</v>
      </c>
      <c r="H37" s="10"/>
      <c r="I37" s="10">
        <v>64.489999999999995</v>
      </c>
      <c r="J37" s="10"/>
      <c r="K37" s="49"/>
      <c r="L37" s="10"/>
      <c r="M37" s="10"/>
      <c r="N37" s="10"/>
      <c r="O37" s="10"/>
      <c r="P37" s="10"/>
      <c r="Q37" s="10"/>
      <c r="R37" s="4"/>
      <c r="S37" s="4"/>
      <c r="T37" s="4"/>
      <c r="U37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190.16</v>
      </c>
      <c r="V37" s="10"/>
    </row>
    <row r="38" spans="1:22" x14ac:dyDescent="0.25">
      <c r="A38" s="10" t="s">
        <v>7</v>
      </c>
      <c r="B38" s="10">
        <v>5</v>
      </c>
      <c r="C38" s="51" t="s">
        <v>125</v>
      </c>
      <c r="D38" s="10"/>
      <c r="E38" s="10">
        <v>54.16</v>
      </c>
      <c r="F38" s="10"/>
      <c r="G38" s="10">
        <v>64.667000000000002</v>
      </c>
      <c r="H38" s="10"/>
      <c r="I38" s="58"/>
      <c r="J38" s="10"/>
      <c r="K38" s="10">
        <v>68.33</v>
      </c>
      <c r="L38" s="10"/>
      <c r="M38" s="10"/>
      <c r="N38" s="10"/>
      <c r="O38" s="10"/>
      <c r="P38" s="10"/>
      <c r="Q38" s="10"/>
      <c r="R38" s="4"/>
      <c r="S38" s="4"/>
      <c r="T38" s="4"/>
      <c r="U38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187.15699999999998</v>
      </c>
      <c r="V38" s="10"/>
    </row>
    <row r="39" spans="1:22" x14ac:dyDescent="0.25">
      <c r="A39" s="10" t="s">
        <v>7</v>
      </c>
      <c r="B39" s="10">
        <v>6</v>
      </c>
      <c r="C39" s="51" t="s">
        <v>131</v>
      </c>
      <c r="D39" s="10"/>
      <c r="E39" s="10">
        <v>55.67</v>
      </c>
      <c r="F39" s="10"/>
      <c r="G39" s="10">
        <v>59</v>
      </c>
      <c r="H39" s="10"/>
      <c r="I39" s="10">
        <v>61.41</v>
      </c>
      <c r="J39" s="10"/>
      <c r="K39" s="49"/>
      <c r="L39" s="10"/>
      <c r="M39" s="10"/>
      <c r="N39" s="10"/>
      <c r="O39" s="10"/>
      <c r="P39" s="10"/>
      <c r="Q39" s="10"/>
      <c r="R39" s="4"/>
      <c r="S39" s="4"/>
      <c r="T39" s="4"/>
      <c r="U39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176.07999999999998</v>
      </c>
      <c r="V39" s="10"/>
    </row>
    <row r="40" spans="1:22" x14ac:dyDescent="0.25">
      <c r="A40" s="10" t="s">
        <v>7</v>
      </c>
      <c r="B40" s="10">
        <v>7</v>
      </c>
      <c r="C40" s="33" t="s">
        <v>120</v>
      </c>
      <c r="D40" s="10"/>
      <c r="E40" s="10">
        <v>72.33</v>
      </c>
      <c r="F40" s="10"/>
      <c r="G40" s="10">
        <v>65.832999999999998</v>
      </c>
      <c r="H40" s="10"/>
      <c r="I40" s="58"/>
      <c r="J40" s="10"/>
      <c r="K40" s="49"/>
      <c r="L40" s="10"/>
      <c r="M40" s="10"/>
      <c r="N40" s="10"/>
      <c r="O40" s="10"/>
      <c r="P40" s="10"/>
      <c r="Q40" s="10"/>
      <c r="R40" s="4"/>
      <c r="S40" s="4"/>
      <c r="T40" s="4"/>
      <c r="U40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138.16300000000001</v>
      </c>
      <c r="V40" s="10"/>
    </row>
    <row r="41" spans="1:22" x14ac:dyDescent="0.25">
      <c r="A41" s="10" t="s">
        <v>7</v>
      </c>
      <c r="B41" s="10">
        <v>8</v>
      </c>
      <c r="C41" s="51" t="s">
        <v>121</v>
      </c>
      <c r="D41" s="10"/>
      <c r="E41" s="10">
        <v>67</v>
      </c>
      <c r="F41" s="10"/>
      <c r="G41" s="10">
        <v>67.167000000000002</v>
      </c>
      <c r="H41" s="10"/>
      <c r="I41" s="58"/>
      <c r="J41" s="10"/>
      <c r="K41" s="49"/>
      <c r="L41" s="10"/>
      <c r="M41" s="10"/>
      <c r="N41" s="10"/>
      <c r="O41" s="10"/>
      <c r="P41" s="10"/>
      <c r="Q41" s="10"/>
      <c r="R41" s="4"/>
      <c r="S41" s="4"/>
      <c r="T41" s="4"/>
      <c r="U4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134.167</v>
      </c>
      <c r="V41" s="10"/>
    </row>
    <row r="42" spans="1:22" x14ac:dyDescent="0.25">
      <c r="A42" s="10" t="s">
        <v>7</v>
      </c>
      <c r="B42" s="10">
        <v>9</v>
      </c>
      <c r="C42" s="51" t="s">
        <v>122</v>
      </c>
      <c r="D42" s="10"/>
      <c r="E42" s="10">
        <v>60.33</v>
      </c>
      <c r="F42" s="10"/>
      <c r="G42" s="10">
        <v>66.832999999999998</v>
      </c>
      <c r="H42" s="10"/>
      <c r="I42" s="58"/>
      <c r="J42" s="10"/>
      <c r="K42" s="49"/>
      <c r="L42" s="10"/>
      <c r="M42" s="10"/>
      <c r="N42" s="10"/>
      <c r="O42" s="10"/>
      <c r="P42" s="10"/>
      <c r="Q42" s="10"/>
      <c r="R42" s="4"/>
      <c r="S42" s="4"/>
      <c r="T42" s="4"/>
      <c r="U42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127.163</v>
      </c>
      <c r="V42" s="10"/>
    </row>
    <row r="43" spans="1:22" x14ac:dyDescent="0.25">
      <c r="A43" s="10" t="s">
        <v>7</v>
      </c>
      <c r="B43" s="10">
        <v>10</v>
      </c>
      <c r="C43" s="51" t="s">
        <v>152</v>
      </c>
      <c r="D43" s="38"/>
      <c r="E43" s="49"/>
      <c r="F43" s="10"/>
      <c r="G43" s="10">
        <v>61.667000000000002</v>
      </c>
      <c r="H43" s="10"/>
      <c r="I43" s="10">
        <v>62.91</v>
      </c>
      <c r="J43" s="35"/>
      <c r="K43" s="49"/>
      <c r="L43" s="10"/>
      <c r="M43" s="10"/>
      <c r="N43" s="10"/>
      <c r="O43" s="10"/>
      <c r="P43" s="10"/>
      <c r="Q43" s="10"/>
      <c r="R43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43" s="4"/>
      <c r="T43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43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124.577</v>
      </c>
      <c r="V43" s="10"/>
    </row>
    <row r="44" spans="1:22" x14ac:dyDescent="0.25">
      <c r="A44" s="10" t="s">
        <v>7</v>
      </c>
      <c r="B44" s="10">
        <v>11</v>
      </c>
      <c r="C44" s="51" t="s">
        <v>223</v>
      </c>
      <c r="D44" s="10"/>
      <c r="E44" s="49"/>
      <c r="F44" s="49"/>
      <c r="G44" s="49"/>
      <c r="H44" s="10"/>
      <c r="I44" s="10">
        <v>58.83</v>
      </c>
      <c r="J44" s="35"/>
      <c r="K44" s="10">
        <v>64.5</v>
      </c>
      <c r="L44" s="10"/>
      <c r="M44" s="10"/>
      <c r="N44" s="10"/>
      <c r="O44" s="10"/>
      <c r="P44" s="10"/>
      <c r="Q44" s="10"/>
      <c r="R44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44" s="10"/>
      <c r="T44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44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123.33</v>
      </c>
      <c r="V44" s="10"/>
    </row>
    <row r="45" spans="1:22" x14ac:dyDescent="0.25">
      <c r="A45" s="10" t="s">
        <v>7</v>
      </c>
      <c r="B45" s="10">
        <v>12</v>
      </c>
      <c r="C45" s="51" t="s">
        <v>136</v>
      </c>
      <c r="D45" s="10"/>
      <c r="E45" s="10">
        <v>58.5</v>
      </c>
      <c r="F45" s="10"/>
      <c r="G45" s="10">
        <v>63.832999999999998</v>
      </c>
      <c r="H45" s="10"/>
      <c r="I45" s="58"/>
      <c r="J45" s="10"/>
      <c r="K45" s="49"/>
      <c r="L45" s="10"/>
      <c r="M45" s="10"/>
      <c r="N45" s="10"/>
      <c r="O45" s="10"/>
      <c r="P45" s="10"/>
      <c r="Q45" s="10"/>
      <c r="R45" s="4"/>
      <c r="S45" s="4"/>
      <c r="T45" s="4"/>
      <c r="U4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122.333</v>
      </c>
      <c r="V45" s="10"/>
    </row>
    <row r="46" spans="1:22" x14ac:dyDescent="0.25">
      <c r="A46" s="10" t="s">
        <v>7</v>
      </c>
      <c r="B46" s="10">
        <v>13</v>
      </c>
      <c r="C46" s="51" t="s">
        <v>133</v>
      </c>
      <c r="D46" s="10"/>
      <c r="E46" s="10">
        <v>60.5</v>
      </c>
      <c r="F46" s="10"/>
      <c r="G46" s="49"/>
      <c r="H46" s="10"/>
      <c r="I46" s="10">
        <v>61.16</v>
      </c>
      <c r="J46" s="10"/>
      <c r="K46" s="49"/>
      <c r="L46" s="10"/>
      <c r="M46" s="10"/>
      <c r="N46" s="10"/>
      <c r="O46" s="10"/>
      <c r="P46" s="10"/>
      <c r="Q46" s="10"/>
      <c r="R46" s="4"/>
      <c r="S46" s="4"/>
      <c r="T46" s="4"/>
      <c r="U46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121.66</v>
      </c>
      <c r="V46" s="10"/>
    </row>
    <row r="47" spans="1:22" x14ac:dyDescent="0.25">
      <c r="A47" s="10" t="s">
        <v>7</v>
      </c>
      <c r="B47" s="10">
        <v>14</v>
      </c>
      <c r="C47" s="51" t="s">
        <v>134</v>
      </c>
      <c r="D47" s="10"/>
      <c r="E47" s="10">
        <v>58</v>
      </c>
      <c r="F47" s="10"/>
      <c r="G47" s="49"/>
      <c r="H47" s="10"/>
      <c r="I47" s="10">
        <v>58.66</v>
      </c>
      <c r="J47" s="10"/>
      <c r="K47" s="49"/>
      <c r="L47" s="10"/>
      <c r="M47" s="10"/>
      <c r="N47" s="10"/>
      <c r="O47" s="10"/>
      <c r="P47" s="10"/>
      <c r="Q47" s="10"/>
      <c r="R47" s="4"/>
      <c r="S47" s="4"/>
      <c r="T47" s="4"/>
      <c r="U47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116.66</v>
      </c>
      <c r="V47" s="10"/>
    </row>
    <row r="48" spans="1:22" x14ac:dyDescent="0.25">
      <c r="A48" s="10" t="s">
        <v>7</v>
      </c>
      <c r="B48" s="10">
        <v>15</v>
      </c>
      <c r="C48" s="51" t="s">
        <v>155</v>
      </c>
      <c r="D48" s="10"/>
      <c r="E48" s="49"/>
      <c r="F48" s="10"/>
      <c r="G48" s="10">
        <v>70.332999999999998</v>
      </c>
      <c r="H48" s="10"/>
      <c r="I48" s="58"/>
      <c r="J48" s="35"/>
      <c r="K48" s="49"/>
      <c r="L48" s="10"/>
      <c r="M48" s="10"/>
      <c r="N48" s="10"/>
      <c r="O48" s="10"/>
      <c r="P48" s="10"/>
      <c r="Q48" s="10"/>
      <c r="R48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48" s="4"/>
      <c r="T48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48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70.332999999999998</v>
      </c>
      <c r="V48" s="10"/>
    </row>
    <row r="49" spans="1:54" x14ac:dyDescent="0.25">
      <c r="A49" s="10" t="s">
        <v>7</v>
      </c>
      <c r="B49" s="10">
        <v>16</v>
      </c>
      <c r="C49" s="71" t="s">
        <v>230</v>
      </c>
      <c r="D49" s="10"/>
      <c r="E49" s="49"/>
      <c r="F49" s="10"/>
      <c r="G49" s="49"/>
      <c r="H49" s="10"/>
      <c r="I49" s="58"/>
      <c r="J49" s="35"/>
      <c r="K49" s="10">
        <v>67</v>
      </c>
      <c r="L49" s="78"/>
      <c r="M49" s="78"/>
      <c r="N49" s="78"/>
      <c r="O49" s="78"/>
      <c r="P49" s="78"/>
      <c r="Q49" s="78"/>
      <c r="R49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49" s="78"/>
      <c r="T49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49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67</v>
      </c>
      <c r="V49" s="78"/>
    </row>
    <row r="50" spans="1:54" x14ac:dyDescent="0.25">
      <c r="A50" s="10" t="s">
        <v>7</v>
      </c>
      <c r="B50" s="10">
        <v>17</v>
      </c>
      <c r="C50" s="71" t="s">
        <v>231</v>
      </c>
      <c r="D50" s="10"/>
      <c r="E50" s="49"/>
      <c r="F50" s="10"/>
      <c r="G50" s="49"/>
      <c r="H50" s="10"/>
      <c r="I50" s="58"/>
      <c r="J50" s="35"/>
      <c r="K50" s="10">
        <v>67</v>
      </c>
      <c r="L50" s="78"/>
      <c r="M50" s="78"/>
      <c r="N50" s="78"/>
      <c r="O50" s="78"/>
      <c r="P50" s="78"/>
      <c r="Q50" s="78"/>
      <c r="R50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0" s="78"/>
      <c r="T50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0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67</v>
      </c>
      <c r="V50" s="78"/>
    </row>
    <row r="51" spans="1:54" x14ac:dyDescent="0.25">
      <c r="A51" s="10" t="s">
        <v>7</v>
      </c>
      <c r="B51" s="10">
        <v>18</v>
      </c>
      <c r="C51" s="51" t="s">
        <v>224</v>
      </c>
      <c r="D51" s="10"/>
      <c r="E51" s="49"/>
      <c r="F51" s="39"/>
      <c r="G51" s="49"/>
      <c r="H51" s="10"/>
      <c r="I51" s="10">
        <v>66.41</v>
      </c>
      <c r="J51" s="35"/>
      <c r="K51" s="49"/>
      <c r="L51" s="10"/>
      <c r="M51" s="10"/>
      <c r="N51" s="10"/>
      <c r="O51" s="10"/>
      <c r="P51" s="10"/>
      <c r="Q51" s="10"/>
      <c r="R51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1" s="10"/>
      <c r="T51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66.41</v>
      </c>
      <c r="V51" s="10"/>
    </row>
    <row r="52" spans="1:54" x14ac:dyDescent="0.25">
      <c r="A52" s="10" t="s">
        <v>7</v>
      </c>
      <c r="B52" s="10">
        <v>19</v>
      </c>
      <c r="C52" s="51" t="s">
        <v>154</v>
      </c>
      <c r="D52" s="10"/>
      <c r="E52" s="49"/>
      <c r="F52" s="10"/>
      <c r="G52" s="10">
        <v>66.167000000000002</v>
      </c>
      <c r="H52" s="10"/>
      <c r="I52" s="58"/>
      <c r="J52" s="35"/>
      <c r="K52" s="49"/>
      <c r="L52" s="10"/>
      <c r="M52" s="10"/>
      <c r="N52" s="10"/>
      <c r="O52" s="10"/>
      <c r="P52" s="10"/>
      <c r="Q52" s="10"/>
      <c r="R52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2" s="4"/>
      <c r="T52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2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66.167000000000002</v>
      </c>
      <c r="V52" s="10"/>
    </row>
    <row r="53" spans="1:54" s="17" customFormat="1" ht="15.75" thickBot="1" x14ac:dyDescent="0.3">
      <c r="A53" s="10" t="s">
        <v>7</v>
      </c>
      <c r="B53" s="10">
        <v>20</v>
      </c>
      <c r="C53" s="51" t="s">
        <v>197</v>
      </c>
      <c r="D53" s="10"/>
      <c r="E53" s="49"/>
      <c r="F53" s="10"/>
      <c r="G53" s="10">
        <v>65.5</v>
      </c>
      <c r="H53" s="10"/>
      <c r="I53" s="58"/>
      <c r="J53" s="35"/>
      <c r="K53" s="49"/>
      <c r="L53" s="10"/>
      <c r="M53" s="10"/>
      <c r="N53" s="10"/>
      <c r="O53" s="10"/>
      <c r="P53" s="10"/>
      <c r="Q53" s="10"/>
      <c r="R53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3" s="4"/>
      <c r="T53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3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65.5</v>
      </c>
      <c r="V53" s="10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1:54" s="1" customFormat="1" ht="15.75" thickTop="1" x14ac:dyDescent="0.25">
      <c r="A54" s="10" t="s">
        <v>7</v>
      </c>
      <c r="B54" s="10">
        <v>21</v>
      </c>
      <c r="C54" s="51" t="s">
        <v>203</v>
      </c>
      <c r="D54" s="10"/>
      <c r="E54" s="49"/>
      <c r="F54" s="10"/>
      <c r="G54" s="10">
        <v>65.332999999999998</v>
      </c>
      <c r="H54" s="10"/>
      <c r="I54" s="58"/>
      <c r="J54" s="35"/>
      <c r="K54" s="49"/>
      <c r="L54" s="10"/>
      <c r="M54" s="10"/>
      <c r="N54" s="10"/>
      <c r="O54" s="10"/>
      <c r="P54" s="10"/>
      <c r="Q54" s="10"/>
      <c r="R54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4" s="4"/>
      <c r="T54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4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65.332999999999998</v>
      </c>
      <c r="V54" s="10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1:54" s="1" customFormat="1" x14ac:dyDescent="0.25">
      <c r="A55" s="10" t="s">
        <v>7</v>
      </c>
      <c r="B55" s="10">
        <v>22</v>
      </c>
      <c r="C55" s="51" t="s">
        <v>204</v>
      </c>
      <c r="D55" s="38"/>
      <c r="E55" s="49"/>
      <c r="F55" s="10"/>
      <c r="G55" s="10">
        <v>65.332999999999998</v>
      </c>
      <c r="H55" s="10"/>
      <c r="I55" s="58"/>
      <c r="J55" s="35"/>
      <c r="K55" s="49"/>
      <c r="L55" s="10"/>
      <c r="M55" s="10"/>
      <c r="N55" s="10"/>
      <c r="O55" s="10"/>
      <c r="P55" s="10"/>
      <c r="Q55" s="10"/>
      <c r="R55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5" s="4"/>
      <c r="T55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65.332999999999998</v>
      </c>
      <c r="V55" s="10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1:54" s="1" customFormat="1" x14ac:dyDescent="0.25">
      <c r="A56" s="10" t="s">
        <v>7</v>
      </c>
      <c r="B56" s="10">
        <v>23</v>
      </c>
      <c r="C56" s="51" t="s">
        <v>150</v>
      </c>
      <c r="D56" s="38"/>
      <c r="E56" s="49"/>
      <c r="F56" s="10"/>
      <c r="G56" s="10">
        <v>64.832999999999998</v>
      </c>
      <c r="H56" s="10"/>
      <c r="I56" s="58"/>
      <c r="J56" s="35"/>
      <c r="K56" s="49"/>
      <c r="L56" s="10"/>
      <c r="M56" s="10"/>
      <c r="N56" s="10"/>
      <c r="O56" s="10"/>
      <c r="P56" s="10"/>
      <c r="Q56" s="10"/>
      <c r="R56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6" s="4"/>
      <c r="T56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6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64.832999999999998</v>
      </c>
      <c r="V56" s="10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1:54" s="1" customFormat="1" x14ac:dyDescent="0.25">
      <c r="A57" s="10" t="s">
        <v>7</v>
      </c>
      <c r="B57" s="10">
        <v>24</v>
      </c>
      <c r="C57" s="71" t="s">
        <v>232</v>
      </c>
      <c r="D57" s="38"/>
      <c r="E57" s="49"/>
      <c r="F57" s="10"/>
      <c r="G57" s="49"/>
      <c r="H57" s="10"/>
      <c r="I57" s="58"/>
      <c r="J57" s="35"/>
      <c r="K57" s="10">
        <v>64.67</v>
      </c>
      <c r="L57" s="78"/>
      <c r="M57" s="78"/>
      <c r="N57" s="78"/>
      <c r="O57" s="78"/>
      <c r="P57" s="78"/>
      <c r="Q57" s="78"/>
      <c r="R57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7" s="78"/>
      <c r="T57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7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64.67</v>
      </c>
      <c r="V57" s="78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1:54" s="1" customFormat="1" x14ac:dyDescent="0.25">
      <c r="A58" s="10" t="s">
        <v>7</v>
      </c>
      <c r="B58" s="10">
        <v>25</v>
      </c>
      <c r="C58" s="71" t="s">
        <v>233</v>
      </c>
      <c r="D58" s="38"/>
      <c r="E58" s="49"/>
      <c r="F58" s="10"/>
      <c r="G58" s="49"/>
      <c r="H58" s="10"/>
      <c r="I58" s="58"/>
      <c r="J58" s="35"/>
      <c r="K58" s="10">
        <v>64.33</v>
      </c>
      <c r="L58" s="78"/>
      <c r="M58" s="78"/>
      <c r="N58" s="78"/>
      <c r="O58" s="78"/>
      <c r="P58" s="78"/>
      <c r="Q58" s="78"/>
      <c r="R58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58" s="78"/>
      <c r="T58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58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64.33</v>
      </c>
      <c r="V58" s="7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1:54" s="1" customFormat="1" hidden="1" x14ac:dyDescent="0.25">
      <c r="A59" s="10" t="s">
        <v>7</v>
      </c>
      <c r="B59" s="10">
        <v>26</v>
      </c>
      <c r="C59" s="51" t="s">
        <v>127</v>
      </c>
      <c r="D59" s="38"/>
      <c r="E59" s="49"/>
      <c r="F59" s="10"/>
      <c r="G59" s="10"/>
      <c r="H59" s="10"/>
      <c r="I59" s="10"/>
      <c r="J59" s="10"/>
      <c r="K59" s="49"/>
      <c r="L59" s="10"/>
      <c r="M59" s="10"/>
      <c r="N59" s="10"/>
      <c r="O59" s="10"/>
      <c r="P59" s="10"/>
      <c r="Q59" s="10"/>
      <c r="R59" s="4"/>
      <c r="S59" s="4"/>
      <c r="T59" s="4"/>
      <c r="U59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0</v>
      </c>
      <c r="V59" s="10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1:54" s="1" customFormat="1" hidden="1" x14ac:dyDescent="0.25">
      <c r="A60" s="10" t="s">
        <v>7</v>
      </c>
      <c r="B60" s="10">
        <v>27</v>
      </c>
      <c r="C60" s="51" t="s">
        <v>157</v>
      </c>
      <c r="D60" s="38"/>
      <c r="E60" s="49"/>
      <c r="F60" s="10"/>
      <c r="G60" s="10"/>
      <c r="H60" s="10"/>
      <c r="I60" s="10"/>
      <c r="J60" s="35"/>
      <c r="K60" s="49"/>
      <c r="L60" s="10"/>
      <c r="M60" s="10"/>
      <c r="N60" s="10"/>
      <c r="O60" s="10"/>
      <c r="P60" s="10"/>
      <c r="Q60" s="10"/>
      <c r="R60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0" s="4"/>
      <c r="T60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0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0</v>
      </c>
      <c r="V60" s="1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1:54" s="1" customFormat="1" x14ac:dyDescent="0.25">
      <c r="A61" s="10" t="s">
        <v>7</v>
      </c>
      <c r="B61" s="10">
        <v>28</v>
      </c>
      <c r="C61" s="51" t="s">
        <v>202</v>
      </c>
      <c r="D61" s="38"/>
      <c r="E61" s="49"/>
      <c r="F61" s="10"/>
      <c r="G61" s="10">
        <v>64.167000000000002</v>
      </c>
      <c r="H61" s="10"/>
      <c r="I61" s="58"/>
      <c r="J61" s="35"/>
      <c r="K61" s="49"/>
      <c r="L61" s="10"/>
      <c r="M61" s="10"/>
      <c r="N61" s="10"/>
      <c r="O61" s="10"/>
      <c r="P61" s="10"/>
      <c r="Q61" s="10"/>
      <c r="R61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1" s="4"/>
      <c r="T61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64.167000000000002</v>
      </c>
      <c r="V61" s="1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1:54" s="1" customFormat="1" x14ac:dyDescent="0.25">
      <c r="A62" s="10" t="s">
        <v>7</v>
      </c>
      <c r="B62" s="10">
        <v>29</v>
      </c>
      <c r="C62" s="51" t="s">
        <v>206</v>
      </c>
      <c r="D62" s="38"/>
      <c r="E62" s="49"/>
      <c r="F62" s="10"/>
      <c r="G62" s="10">
        <v>64</v>
      </c>
      <c r="H62" s="10"/>
      <c r="I62" s="58"/>
      <c r="J62" s="35"/>
      <c r="K62" s="49"/>
      <c r="L62" s="10"/>
      <c r="M62" s="10"/>
      <c r="N62" s="10"/>
      <c r="O62" s="10"/>
      <c r="P62" s="10"/>
      <c r="Q62" s="10"/>
      <c r="R62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2" s="4"/>
      <c r="T62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2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</v>
      </c>
      <c r="V62" s="10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1:54" s="1" customFormat="1" x14ac:dyDescent="0.25">
      <c r="A63" s="10" t="s">
        <v>7</v>
      </c>
      <c r="B63" s="10">
        <v>30</v>
      </c>
      <c r="C63" s="51" t="s">
        <v>199</v>
      </c>
      <c r="D63" s="38"/>
      <c r="E63" s="49"/>
      <c r="F63" s="10"/>
      <c r="G63" s="10">
        <v>64</v>
      </c>
      <c r="H63" s="10"/>
      <c r="I63" s="58"/>
      <c r="J63" s="35"/>
      <c r="K63" s="49"/>
      <c r="L63" s="10"/>
      <c r="M63" s="10"/>
      <c r="N63" s="10"/>
      <c r="O63" s="10"/>
      <c r="P63" s="10"/>
      <c r="Q63" s="10"/>
      <c r="R63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3" s="4"/>
      <c r="T63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3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</v>
      </c>
      <c r="V63" s="10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1:54" s="1" customFormat="1" hidden="1" x14ac:dyDescent="0.25">
      <c r="A64" s="10" t="s">
        <v>7</v>
      </c>
      <c r="B64" s="10">
        <v>31</v>
      </c>
      <c r="C64" s="33" t="s">
        <v>49</v>
      </c>
      <c r="D64" s="38"/>
      <c r="E64" s="39"/>
      <c r="F64" s="10"/>
      <c r="G64" s="10"/>
      <c r="H64" s="10"/>
      <c r="I64" s="58"/>
      <c r="J64" s="35"/>
      <c r="K64" s="10"/>
      <c r="L64" s="10"/>
      <c r="M64" s="10"/>
      <c r="N64" s="10"/>
      <c r="O64" s="10"/>
      <c r="P64" s="10"/>
      <c r="Q64" s="10"/>
      <c r="R64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4" s="4"/>
      <c r="T64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4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0</v>
      </c>
      <c r="V64" s="10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1:54" s="1" customFormat="1" x14ac:dyDescent="0.25">
      <c r="A65" s="10" t="s">
        <v>7</v>
      </c>
      <c r="B65" s="10">
        <v>32</v>
      </c>
      <c r="C65" s="51" t="s">
        <v>201</v>
      </c>
      <c r="D65" s="38"/>
      <c r="E65" s="49"/>
      <c r="F65" s="10"/>
      <c r="G65" s="10">
        <v>64</v>
      </c>
      <c r="H65" s="10"/>
      <c r="I65" s="58"/>
      <c r="J65" s="35"/>
      <c r="K65" s="49"/>
      <c r="L65" s="10"/>
      <c r="M65" s="10"/>
      <c r="N65" s="10"/>
      <c r="O65" s="10"/>
      <c r="P65" s="10"/>
      <c r="Q65" s="10"/>
      <c r="R65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5" s="4"/>
      <c r="T65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</v>
      </c>
      <c r="V65" s="10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1:54" s="1" customFormat="1" x14ac:dyDescent="0.25">
      <c r="A66" s="10" t="s">
        <v>7</v>
      </c>
      <c r="B66" s="10">
        <v>33</v>
      </c>
      <c r="C66" s="51" t="s">
        <v>196</v>
      </c>
      <c r="D66" s="38"/>
      <c r="E66" s="49"/>
      <c r="F66" s="10"/>
      <c r="G66" s="10">
        <v>63.832999999999998</v>
      </c>
      <c r="H66" s="10"/>
      <c r="I66" s="58"/>
      <c r="J66" s="10"/>
      <c r="K66" s="49"/>
      <c r="L66" s="10"/>
      <c r="M66" s="10"/>
      <c r="N66" s="10"/>
      <c r="O66" s="10"/>
      <c r="P66" s="10"/>
      <c r="Q66" s="10"/>
      <c r="R66" s="4"/>
      <c r="S66" s="4"/>
      <c r="T66" s="4"/>
      <c r="U66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63.832999999999998</v>
      </c>
      <c r="V66" s="10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1:54" s="1" customFormat="1" x14ac:dyDescent="0.25">
      <c r="A67" s="10" t="s">
        <v>7</v>
      </c>
      <c r="B67" s="10">
        <v>34</v>
      </c>
      <c r="C67" s="51" t="s">
        <v>87</v>
      </c>
      <c r="D67" s="38"/>
      <c r="E67" s="10">
        <v>63.5</v>
      </c>
      <c r="F67" s="10"/>
      <c r="G67" s="49"/>
      <c r="H67" s="10"/>
      <c r="I67" s="58"/>
      <c r="J67" s="10"/>
      <c r="K67" s="49"/>
      <c r="L67" s="10"/>
      <c r="M67" s="10"/>
      <c r="N67" s="10"/>
      <c r="O67" s="10"/>
      <c r="P67" s="10"/>
      <c r="Q67" s="10"/>
      <c r="R67" s="4"/>
      <c r="S67" s="4"/>
      <c r="T67" s="4"/>
      <c r="U67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63.5</v>
      </c>
      <c r="V67" s="10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1:54" s="1" customFormat="1" x14ac:dyDescent="0.25">
      <c r="A68" s="10" t="s">
        <v>7</v>
      </c>
      <c r="B68" s="10">
        <v>35</v>
      </c>
      <c r="C68" s="51" t="s">
        <v>56</v>
      </c>
      <c r="D68" s="38"/>
      <c r="E68" s="10">
        <v>63.5</v>
      </c>
      <c r="F68" s="10"/>
      <c r="G68" s="49"/>
      <c r="H68" s="10"/>
      <c r="I68" s="58"/>
      <c r="J68" s="10"/>
      <c r="K68" s="49"/>
      <c r="L68" s="10"/>
      <c r="M68" s="10"/>
      <c r="N68" s="10"/>
      <c r="O68" s="10"/>
      <c r="P68" s="10"/>
      <c r="Q68" s="10"/>
      <c r="R68" s="4"/>
      <c r="S68" s="4"/>
      <c r="T68" s="4"/>
      <c r="U68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63.5</v>
      </c>
      <c r="V68" s="10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1:54" s="1" customFormat="1" x14ac:dyDescent="0.25">
      <c r="A69" s="10" t="s">
        <v>7</v>
      </c>
      <c r="B69" s="10">
        <v>36</v>
      </c>
      <c r="C69" s="71" t="s">
        <v>234</v>
      </c>
      <c r="D69" s="38"/>
      <c r="E69" s="49"/>
      <c r="F69" s="10"/>
      <c r="G69" s="49"/>
      <c r="H69" s="10"/>
      <c r="I69" s="58"/>
      <c r="J69" s="35"/>
      <c r="K69" s="10">
        <v>63.17</v>
      </c>
      <c r="L69" s="78"/>
      <c r="M69" s="78"/>
      <c r="N69" s="78"/>
      <c r="O69" s="78"/>
      <c r="P69" s="78"/>
      <c r="Q69" s="78"/>
      <c r="R69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69" s="78"/>
      <c r="T69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69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63.17</v>
      </c>
      <c r="V69" s="78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1:54" s="1" customFormat="1" x14ac:dyDescent="0.25">
      <c r="A70" s="10" t="s">
        <v>7</v>
      </c>
      <c r="B70" s="10">
        <v>37</v>
      </c>
      <c r="C70" s="51" t="s">
        <v>153</v>
      </c>
      <c r="D70" s="38"/>
      <c r="E70" s="49"/>
      <c r="F70" s="10"/>
      <c r="G70" s="10">
        <v>63.167000000000002</v>
      </c>
      <c r="H70" s="10"/>
      <c r="I70" s="58"/>
      <c r="J70" s="35"/>
      <c r="K70" s="49"/>
      <c r="L70" s="10"/>
      <c r="M70" s="10"/>
      <c r="N70" s="10"/>
      <c r="O70" s="10"/>
      <c r="P70" s="10"/>
      <c r="Q70" s="10"/>
      <c r="R70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0" s="4"/>
      <c r="T70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0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63.167000000000002</v>
      </c>
      <c r="V70" s="1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1:54" s="1" customFormat="1" x14ac:dyDescent="0.25">
      <c r="A71" s="10" t="s">
        <v>7</v>
      </c>
      <c r="B71" s="10">
        <v>38</v>
      </c>
      <c r="C71" s="51" t="s">
        <v>198</v>
      </c>
      <c r="D71" s="38"/>
      <c r="E71" s="49"/>
      <c r="F71" s="10"/>
      <c r="G71" s="10">
        <v>63.167000000000002</v>
      </c>
      <c r="H71" s="10"/>
      <c r="I71" s="58"/>
      <c r="J71" s="35"/>
      <c r="K71" s="49"/>
      <c r="L71" s="10"/>
      <c r="M71" s="10"/>
      <c r="N71" s="10"/>
      <c r="O71" s="10"/>
      <c r="P71" s="10"/>
      <c r="Q71" s="10"/>
      <c r="R71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1" s="4"/>
      <c r="T71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63.167000000000002</v>
      </c>
      <c r="V71" s="10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</row>
    <row r="72" spans="1:54" s="1" customFormat="1" x14ac:dyDescent="0.25">
      <c r="A72" s="10" t="s">
        <v>7</v>
      </c>
      <c r="B72" s="10">
        <v>39</v>
      </c>
      <c r="C72" s="51" t="s">
        <v>158</v>
      </c>
      <c r="D72" s="38"/>
      <c r="E72" s="49"/>
      <c r="F72" s="10"/>
      <c r="G72" s="10">
        <v>63</v>
      </c>
      <c r="H72" s="10"/>
      <c r="I72" s="58"/>
      <c r="J72" s="35"/>
      <c r="K72" s="49"/>
      <c r="L72" s="10"/>
      <c r="M72" s="10"/>
      <c r="N72" s="10"/>
      <c r="O72" s="10"/>
      <c r="P72" s="10"/>
      <c r="Q72" s="10"/>
      <c r="R72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2" s="4"/>
      <c r="T72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2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63</v>
      </c>
      <c r="V72" s="10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</row>
    <row r="73" spans="1:54" s="1" customFormat="1" x14ac:dyDescent="0.25">
      <c r="A73" s="10" t="s">
        <v>7</v>
      </c>
      <c r="B73" s="10">
        <v>40</v>
      </c>
      <c r="C73" s="51" t="s">
        <v>205</v>
      </c>
      <c r="D73" s="38"/>
      <c r="E73" s="49"/>
      <c r="F73" s="10"/>
      <c r="G73" s="10">
        <v>62.5</v>
      </c>
      <c r="H73" s="10"/>
      <c r="I73" s="58"/>
      <c r="J73" s="35"/>
      <c r="K73" s="49"/>
      <c r="L73" s="10"/>
      <c r="M73" s="10"/>
      <c r="N73" s="10"/>
      <c r="O73" s="10"/>
      <c r="P73" s="10"/>
      <c r="Q73" s="10"/>
      <c r="R73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3" s="4"/>
      <c r="T73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3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62.5</v>
      </c>
      <c r="V73" s="10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</row>
    <row r="74" spans="1:54" s="1" customFormat="1" x14ac:dyDescent="0.25">
      <c r="A74" s="10" t="s">
        <v>7</v>
      </c>
      <c r="B74" s="10">
        <v>41</v>
      </c>
      <c r="C74" s="71" t="s">
        <v>235</v>
      </c>
      <c r="D74" s="38"/>
      <c r="E74" s="49"/>
      <c r="F74" s="10"/>
      <c r="G74" s="49"/>
      <c r="H74" s="10"/>
      <c r="I74" s="58"/>
      <c r="J74" s="35"/>
      <c r="K74" s="10">
        <v>62.17</v>
      </c>
      <c r="L74" s="78"/>
      <c r="M74" s="78"/>
      <c r="N74" s="78"/>
      <c r="O74" s="78"/>
      <c r="P74" s="78"/>
      <c r="Q74" s="78"/>
      <c r="R74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4" s="78"/>
      <c r="T74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4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62.17</v>
      </c>
      <c r="V74" s="78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</row>
    <row r="75" spans="1:54" s="1" customFormat="1" x14ac:dyDescent="0.25">
      <c r="A75" s="10" t="s">
        <v>7</v>
      </c>
      <c r="B75" s="10">
        <v>42</v>
      </c>
      <c r="C75" s="51" t="s">
        <v>156</v>
      </c>
      <c r="D75" s="38"/>
      <c r="E75" s="49"/>
      <c r="F75" s="10"/>
      <c r="G75" s="10">
        <v>61.5</v>
      </c>
      <c r="H75" s="10"/>
      <c r="I75" s="58"/>
      <c r="J75" s="35"/>
      <c r="K75" s="49"/>
      <c r="L75" s="10"/>
      <c r="M75" s="10"/>
      <c r="N75" s="10"/>
      <c r="O75" s="10"/>
      <c r="P75" s="10"/>
      <c r="Q75" s="10"/>
      <c r="R75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5" s="4"/>
      <c r="T75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61.5</v>
      </c>
      <c r="V75" s="10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s="1" customFormat="1" x14ac:dyDescent="0.25">
      <c r="A76" s="10" t="s">
        <v>7</v>
      </c>
      <c r="B76" s="10">
        <v>43</v>
      </c>
      <c r="C76" s="71" t="s">
        <v>236</v>
      </c>
      <c r="D76" s="38"/>
      <c r="E76" s="49"/>
      <c r="F76" s="10"/>
      <c r="G76" s="49"/>
      <c r="H76" s="10"/>
      <c r="I76" s="58"/>
      <c r="J76" s="35"/>
      <c r="K76" s="10">
        <v>61.33</v>
      </c>
      <c r="L76" s="78"/>
      <c r="M76" s="78"/>
      <c r="N76" s="78"/>
      <c r="O76" s="78"/>
      <c r="P76" s="78"/>
      <c r="Q76" s="78"/>
      <c r="R76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6" s="78"/>
      <c r="T76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6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61.33</v>
      </c>
      <c r="V76" s="78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</row>
    <row r="77" spans="1:54" s="1" customFormat="1" x14ac:dyDescent="0.25">
      <c r="A77" s="10" t="s">
        <v>7</v>
      </c>
      <c r="B77" s="10">
        <v>44</v>
      </c>
      <c r="C77" s="71" t="s">
        <v>237</v>
      </c>
      <c r="D77" s="38"/>
      <c r="E77" s="49"/>
      <c r="F77" s="10"/>
      <c r="G77" s="49"/>
      <c r="H77" s="10"/>
      <c r="I77" s="58"/>
      <c r="J77" s="35"/>
      <c r="K77" s="10">
        <v>61.33</v>
      </c>
      <c r="L77" s="78"/>
      <c r="M77" s="78"/>
      <c r="N77" s="78"/>
      <c r="O77" s="78"/>
      <c r="P77" s="78"/>
      <c r="Q77" s="78"/>
      <c r="R77" s="78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7" s="78"/>
      <c r="T77" s="78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7" s="78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61.33</v>
      </c>
      <c r="V77" s="78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</row>
    <row r="78" spans="1:54" s="1" customFormat="1" x14ac:dyDescent="0.25">
      <c r="A78" s="10" t="s">
        <v>7</v>
      </c>
      <c r="B78" s="10">
        <v>45</v>
      </c>
      <c r="C78" s="33" t="s">
        <v>222</v>
      </c>
      <c r="D78" s="38"/>
      <c r="E78" s="49"/>
      <c r="F78" s="39"/>
      <c r="G78" s="49"/>
      <c r="H78" s="10"/>
      <c r="I78" s="10">
        <v>60.83</v>
      </c>
      <c r="J78" s="35"/>
      <c r="K78" s="49"/>
      <c r="L78" s="10"/>
      <c r="M78" s="10"/>
      <c r="N78" s="10"/>
      <c r="O78" s="10"/>
      <c r="P78" s="10"/>
      <c r="Q78" s="10"/>
      <c r="R78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78" s="10"/>
      <c r="T78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78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60.83</v>
      </c>
      <c r="V78" s="10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1:54" s="1" customFormat="1" x14ac:dyDescent="0.25">
      <c r="A79" s="10" t="s">
        <v>7</v>
      </c>
      <c r="B79" s="10">
        <v>46</v>
      </c>
      <c r="C79" s="51" t="s">
        <v>137</v>
      </c>
      <c r="D79" s="38"/>
      <c r="E79" s="10">
        <v>60.5</v>
      </c>
      <c r="F79" s="10"/>
      <c r="G79" s="49"/>
      <c r="H79" s="10"/>
      <c r="I79" s="58"/>
      <c r="J79" s="10"/>
      <c r="K79" s="49"/>
      <c r="L79" s="10"/>
      <c r="M79" s="10"/>
      <c r="N79" s="10"/>
      <c r="O79" s="10"/>
      <c r="P79" s="10"/>
      <c r="Q79" s="10"/>
      <c r="R79" s="4"/>
      <c r="S79" s="4"/>
      <c r="T79" s="4"/>
      <c r="U79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60.5</v>
      </c>
      <c r="V79" s="10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1:54" s="1" customFormat="1" x14ac:dyDescent="0.25">
      <c r="A80" s="10" t="s">
        <v>7</v>
      </c>
      <c r="B80" s="10">
        <v>47</v>
      </c>
      <c r="C80" s="51" t="s">
        <v>123</v>
      </c>
      <c r="D80" s="38"/>
      <c r="E80" s="10">
        <v>54.33</v>
      </c>
      <c r="F80" s="10"/>
      <c r="G80" s="49"/>
      <c r="H80" s="10"/>
      <c r="I80" s="58"/>
      <c r="J80" s="10"/>
      <c r="K80" s="49"/>
      <c r="L80" s="10"/>
      <c r="M80" s="10"/>
      <c r="N80" s="10"/>
      <c r="O80" s="10"/>
      <c r="P80" s="10"/>
      <c r="Q80" s="10"/>
      <c r="R80" s="4"/>
      <c r="S80" s="4"/>
      <c r="T80" s="4"/>
      <c r="U80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54.33</v>
      </c>
      <c r="V80" s="1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1:54" s="1" customFormat="1" x14ac:dyDescent="0.25">
      <c r="A81" s="10" t="s">
        <v>7</v>
      </c>
      <c r="B81" s="10">
        <v>48</v>
      </c>
      <c r="C81" s="51" t="s">
        <v>128</v>
      </c>
      <c r="D81" s="38"/>
      <c r="E81" s="10">
        <v>53.67</v>
      </c>
      <c r="F81" s="10"/>
      <c r="G81" s="49"/>
      <c r="H81" s="10"/>
      <c r="I81" s="58"/>
      <c r="J81" s="10"/>
      <c r="K81" s="49"/>
      <c r="L81" s="10"/>
      <c r="M81" s="10"/>
      <c r="N81" s="10"/>
      <c r="O81" s="10"/>
      <c r="P81" s="10"/>
      <c r="Q81" s="10"/>
      <c r="R81" s="4"/>
      <c r="S81" s="4"/>
      <c r="T81" s="4"/>
      <c r="U8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53.67</v>
      </c>
      <c r="V81" s="10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1:54" s="1" customFormat="1" x14ac:dyDescent="0.25">
      <c r="A82" s="10" t="s">
        <v>7</v>
      </c>
      <c r="B82" s="10">
        <v>49</v>
      </c>
      <c r="C82" s="33" t="s">
        <v>132</v>
      </c>
      <c r="D82" s="10"/>
      <c r="E82" s="10">
        <v>51.5</v>
      </c>
      <c r="F82" s="10"/>
      <c r="G82" s="49"/>
      <c r="H82" s="10"/>
      <c r="I82" s="58"/>
      <c r="J82" s="10"/>
      <c r="K82" s="49"/>
      <c r="L82" s="10"/>
      <c r="M82" s="10"/>
      <c r="N82" s="10"/>
      <c r="O82" s="10"/>
      <c r="P82" s="10"/>
      <c r="Q82" s="10"/>
      <c r="R82" s="4"/>
      <c r="S82" s="4"/>
      <c r="T82" s="4"/>
      <c r="U82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51.5</v>
      </c>
      <c r="V82" s="10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1:54" x14ac:dyDescent="0.25">
      <c r="A83" s="10" t="s">
        <v>7</v>
      </c>
      <c r="B83" s="31" t="s">
        <v>105</v>
      </c>
      <c r="C83" s="34" t="s">
        <v>86</v>
      </c>
      <c r="D83" s="10"/>
      <c r="E83" s="10">
        <v>57.33</v>
      </c>
      <c r="F83" s="10"/>
      <c r="G83" s="10">
        <v>65.5</v>
      </c>
      <c r="H83" s="10"/>
      <c r="I83" s="10">
        <v>68.25</v>
      </c>
      <c r="J83" s="35"/>
      <c r="K83" s="49"/>
      <c r="L83" s="10"/>
      <c r="M83" s="10"/>
      <c r="N83" s="10"/>
      <c r="O83" s="10"/>
      <c r="P83" s="10"/>
      <c r="Q83" s="10"/>
      <c r="R83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83" s="4"/>
      <c r="T83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83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191.07999999999998</v>
      </c>
      <c r="V83" s="10"/>
    </row>
    <row r="84" spans="1:54" x14ac:dyDescent="0.25">
      <c r="A84" s="10" t="s">
        <v>7</v>
      </c>
      <c r="B84" s="31" t="s">
        <v>105</v>
      </c>
      <c r="C84" s="34" t="s">
        <v>119</v>
      </c>
      <c r="D84" s="10"/>
      <c r="E84" s="10">
        <v>68.16</v>
      </c>
      <c r="F84" s="10"/>
      <c r="G84" s="49"/>
      <c r="H84" s="10"/>
      <c r="I84" s="10">
        <v>63.66</v>
      </c>
      <c r="J84" s="10"/>
      <c r="K84" s="49"/>
      <c r="L84" s="10"/>
      <c r="M84" s="10"/>
      <c r="N84" s="10"/>
      <c r="O84" s="10"/>
      <c r="P84" s="10"/>
      <c r="Q84" s="10"/>
      <c r="R84" s="4"/>
      <c r="S84" s="4"/>
      <c r="T84" s="4"/>
      <c r="U84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131.82</v>
      </c>
      <c r="V84" s="10"/>
    </row>
    <row r="85" spans="1:54" x14ac:dyDescent="0.25">
      <c r="A85" s="10" t="s">
        <v>7</v>
      </c>
      <c r="B85" s="31" t="s">
        <v>105</v>
      </c>
      <c r="C85" s="34" t="s">
        <v>111</v>
      </c>
      <c r="D85" s="10"/>
      <c r="E85" s="10">
        <v>59</v>
      </c>
      <c r="F85" s="10"/>
      <c r="G85" s="10">
        <v>60.167000000000002</v>
      </c>
      <c r="H85" s="10"/>
      <c r="I85" s="58"/>
      <c r="J85" s="10"/>
      <c r="K85" s="49"/>
      <c r="L85" s="10"/>
      <c r="M85" s="10"/>
      <c r="N85" s="10"/>
      <c r="O85" s="10"/>
      <c r="P85" s="10"/>
      <c r="Q85" s="10"/>
      <c r="R85" s="4"/>
      <c r="S85" s="4"/>
      <c r="T85" s="4"/>
      <c r="U85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119.167</v>
      </c>
      <c r="V85" s="10"/>
    </row>
    <row r="86" spans="1:54" x14ac:dyDescent="0.25">
      <c r="A86" s="10" t="s">
        <v>7</v>
      </c>
      <c r="B86" s="31" t="s">
        <v>105</v>
      </c>
      <c r="C86" s="34" t="s">
        <v>80</v>
      </c>
      <c r="D86" s="10"/>
      <c r="E86" s="49"/>
      <c r="F86" s="10"/>
      <c r="G86" s="10">
        <v>66.5</v>
      </c>
      <c r="H86" s="10"/>
      <c r="I86" s="58"/>
      <c r="J86" s="35"/>
      <c r="K86" s="49"/>
      <c r="L86" s="10"/>
      <c r="M86" s="10"/>
      <c r="N86" s="10"/>
      <c r="O86" s="10"/>
      <c r="P86" s="10"/>
      <c r="Q86" s="10"/>
      <c r="R86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86" s="4"/>
      <c r="T86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86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66.5</v>
      </c>
      <c r="V86" s="10"/>
    </row>
    <row r="87" spans="1:54" s="1" customFormat="1" x14ac:dyDescent="0.25">
      <c r="A87" s="10" t="s">
        <v>7</v>
      </c>
      <c r="B87" s="48" t="s">
        <v>105</v>
      </c>
      <c r="C87" s="34" t="s">
        <v>151</v>
      </c>
      <c r="D87" s="38"/>
      <c r="E87" s="49"/>
      <c r="F87" s="10"/>
      <c r="G87" s="10">
        <v>65.167000000000002</v>
      </c>
      <c r="H87" s="10"/>
      <c r="I87" s="58"/>
      <c r="J87" s="35"/>
      <c r="K87" s="49"/>
      <c r="L87" s="10"/>
      <c r="M87" s="10"/>
      <c r="N87" s="10"/>
      <c r="O87" s="10"/>
      <c r="P87" s="10"/>
      <c r="Q87" s="10"/>
      <c r="R87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87" s="4"/>
      <c r="T87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87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65.167000000000002</v>
      </c>
      <c r="V87" s="10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</row>
    <row r="88" spans="1:54" s="1" customFormat="1" x14ac:dyDescent="0.25">
      <c r="A88" s="10" t="s">
        <v>7</v>
      </c>
      <c r="B88" s="48" t="s">
        <v>105</v>
      </c>
      <c r="C88" s="34" t="s">
        <v>200</v>
      </c>
      <c r="D88" s="38"/>
      <c r="E88" s="49"/>
      <c r="F88" s="10"/>
      <c r="G88" s="10">
        <v>61.667000000000002</v>
      </c>
      <c r="H88" s="10"/>
      <c r="I88" s="58"/>
      <c r="J88" s="35"/>
      <c r="K88" s="49"/>
      <c r="L88" s="10"/>
      <c r="M88" s="10"/>
      <c r="N88" s="10"/>
      <c r="O88" s="10"/>
      <c r="P88" s="10"/>
      <c r="Q88" s="10"/>
      <c r="R88" s="10">
        <f>SUM(Tableau1[[#This Row],[pts étape]]+Tableau1[[#This Row],[pts étape2]]+Tableau1[[#This Row],[pts étape3]]+Tableau1[[#This Row],[pts étape4]]+Tableau1[[#This Row],[pts étape5]]+Tableau1[[#This Row],[pts étape6]]+Tableau1[[#This Row],[pts étape7]])</f>
        <v>0</v>
      </c>
      <c r="S88" s="4"/>
      <c r="T88" s="10">
        <f>COUNT(Tableau1[[#This Row],[pts étape]],Tableau1[[#This Row],[pts étape2]],Tableau1[[#This Row],[pts étape3]],Tableau1[[#This Row],[pts étape4]],Tableau1[[#This Row],[pts étape5]],Tableau1[[#This Row],[pts étape6]],Tableau1[[#This Row],[pts étape7]])</f>
        <v>0</v>
      </c>
      <c r="U88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61.667000000000002</v>
      </c>
      <c r="V88" s="10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1:54" s="1" customFormat="1" x14ac:dyDescent="0.25">
      <c r="A89" s="10" t="s">
        <v>7</v>
      </c>
      <c r="B89" s="48" t="s">
        <v>105</v>
      </c>
      <c r="C89" s="34" t="s">
        <v>85</v>
      </c>
      <c r="D89" s="38"/>
      <c r="E89" s="10">
        <v>56.67</v>
      </c>
      <c r="F89" s="10"/>
      <c r="G89" s="49"/>
      <c r="H89" s="10"/>
      <c r="I89" s="58"/>
      <c r="J89" s="10"/>
      <c r="K89" s="49"/>
      <c r="L89" s="10"/>
      <c r="M89" s="10"/>
      <c r="N89" s="10"/>
      <c r="O89" s="10"/>
      <c r="P89" s="10"/>
      <c r="Q89" s="10"/>
      <c r="R89" s="4"/>
      <c r="S89" s="4"/>
      <c r="T89" s="4"/>
      <c r="U89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56.67</v>
      </c>
      <c r="V89" s="10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1:54" x14ac:dyDescent="0.25">
      <c r="A90" s="10" t="s">
        <v>7</v>
      </c>
      <c r="B90" s="31" t="s">
        <v>118</v>
      </c>
      <c r="C90" s="34" t="s">
        <v>129</v>
      </c>
      <c r="D90" s="10"/>
      <c r="E90" s="10">
        <v>65.67</v>
      </c>
      <c r="F90" s="10"/>
      <c r="G90" s="49"/>
      <c r="H90" s="10"/>
      <c r="I90" s="58"/>
      <c r="J90" s="10"/>
      <c r="K90" s="49"/>
      <c r="L90" s="10"/>
      <c r="M90" s="10"/>
      <c r="N90" s="10"/>
      <c r="O90" s="10"/>
      <c r="P90" s="10"/>
      <c r="Q90" s="10"/>
      <c r="R90" s="4"/>
      <c r="S90" s="4"/>
      <c r="T90" s="4"/>
      <c r="U90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65.67</v>
      </c>
      <c r="V90" s="10"/>
    </row>
    <row r="91" spans="1:54" s="1" customFormat="1" x14ac:dyDescent="0.25">
      <c r="A91" s="10" t="s">
        <v>7</v>
      </c>
      <c r="B91" s="48" t="s">
        <v>138</v>
      </c>
      <c r="C91" s="34" t="s">
        <v>126</v>
      </c>
      <c r="D91" s="38"/>
      <c r="E91" s="10">
        <v>64</v>
      </c>
      <c r="F91" s="10"/>
      <c r="G91" s="49"/>
      <c r="H91" s="10"/>
      <c r="I91" s="58"/>
      <c r="J91" s="10"/>
      <c r="K91" s="49"/>
      <c r="L91" s="10"/>
      <c r="M91" s="10"/>
      <c r="N91" s="10"/>
      <c r="O91" s="10"/>
      <c r="P91" s="10"/>
      <c r="Q91" s="10"/>
      <c r="R91" s="4"/>
      <c r="S91" s="4"/>
      <c r="T91" s="4"/>
      <c r="U91" s="10">
        <f>Tableau1[[#This Row],[moyenne]]+Tableau1[[#This Row],[moyenne2]]+Tableau1[[#This Row],[moyenne3]]+Tableau1[[#This Row],[moyenne4]]+Tableau1[[#This Row],[moyenne5]]+Tableau1[[#This Row],[moyenne6]]+Tableau1[[#This Row],[moyenne7]]+Tableau1[[#This Row],[moyenne 8]]</f>
        <v>64</v>
      </c>
      <c r="V91" s="10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1:54" s="1" customFormat="1" ht="15.75" thickBot="1" x14ac:dyDescent="0.3">
      <c r="A92" s="11"/>
      <c r="B92" s="12"/>
      <c r="C92"/>
      <c r="D92" s="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3"/>
      <c r="U92" s="3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</row>
    <row r="93" spans="1:54" s="1" customFormat="1" ht="35.25" customHeight="1" thickBot="1" x14ac:dyDescent="0.35">
      <c r="A93" s="8"/>
      <c r="B93" s="8"/>
      <c r="C93" s="32"/>
      <c r="D93" s="64" t="s">
        <v>0</v>
      </c>
      <c r="E93" s="65"/>
      <c r="F93" s="64" t="s">
        <v>1</v>
      </c>
      <c r="G93" s="65"/>
      <c r="H93" s="64" t="s">
        <v>2</v>
      </c>
      <c r="I93" s="65"/>
      <c r="J93" s="64" t="s">
        <v>17</v>
      </c>
      <c r="K93" s="65"/>
      <c r="L93" s="64" t="s">
        <v>22</v>
      </c>
      <c r="M93" s="65"/>
      <c r="N93" s="64" t="s">
        <v>73</v>
      </c>
      <c r="O93" s="65"/>
      <c r="P93" s="64" t="s">
        <v>24</v>
      </c>
      <c r="Q93" s="65"/>
      <c r="R93" s="64" t="s">
        <v>26</v>
      </c>
      <c r="S93" s="65"/>
      <c r="T93" s="67" t="s">
        <v>74</v>
      </c>
      <c r="U93" s="68"/>
      <c r="V93" s="3" t="s">
        <v>75</v>
      </c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1:54" s="1" customFormat="1" ht="15.75" thickBot="1" x14ac:dyDescent="0.3">
      <c r="A94" s="5" t="s">
        <v>15</v>
      </c>
      <c r="B94" s="6" t="s">
        <v>16</v>
      </c>
      <c r="C94" s="5" t="s">
        <v>3</v>
      </c>
      <c r="D94" s="6" t="s">
        <v>33</v>
      </c>
      <c r="E94" s="5" t="s">
        <v>18</v>
      </c>
      <c r="F94" s="6" t="s">
        <v>34</v>
      </c>
      <c r="G94" s="6" t="s">
        <v>19</v>
      </c>
      <c r="H94" s="6" t="s">
        <v>36</v>
      </c>
      <c r="I94" s="6" t="s">
        <v>20</v>
      </c>
      <c r="J94" s="6" t="s">
        <v>35</v>
      </c>
      <c r="K94" s="5" t="s">
        <v>21</v>
      </c>
      <c r="L94" s="6" t="s">
        <v>37</v>
      </c>
      <c r="M94" s="5" t="s">
        <v>23</v>
      </c>
      <c r="N94" s="6" t="s">
        <v>53</v>
      </c>
      <c r="O94" s="5" t="s">
        <v>25</v>
      </c>
      <c r="P94" s="6" t="s">
        <v>54</v>
      </c>
      <c r="Q94" s="5" t="s">
        <v>27</v>
      </c>
      <c r="R94" s="6" t="s">
        <v>72</v>
      </c>
      <c r="S94" s="5" t="s">
        <v>76</v>
      </c>
      <c r="T94" s="9" t="s">
        <v>28</v>
      </c>
      <c r="U94" s="6" t="s">
        <v>29</v>
      </c>
      <c r="V94" s="6" t="s">
        <v>66</v>
      </c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1:54" s="1" customFormat="1" ht="15.75" thickTop="1" x14ac:dyDescent="0.25">
      <c r="A95" s="10" t="s">
        <v>8</v>
      </c>
      <c r="B95" s="10">
        <v>1</v>
      </c>
      <c r="C95" s="51" t="s">
        <v>81</v>
      </c>
      <c r="D95" s="10"/>
      <c r="E95" s="10">
        <v>67.67</v>
      </c>
      <c r="F95" s="10"/>
      <c r="G95" s="10">
        <v>72.67</v>
      </c>
      <c r="H95" s="10"/>
      <c r="I95" s="49"/>
      <c r="J95" s="10"/>
      <c r="K95" s="10">
        <v>70.33</v>
      </c>
      <c r="L95" s="10"/>
      <c r="M95" s="10"/>
      <c r="N95" s="10"/>
      <c r="O95" s="10"/>
      <c r="P95" s="10"/>
      <c r="Q95" s="10"/>
      <c r="R95" s="2"/>
      <c r="S95" s="7"/>
      <c r="T9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9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210.67000000000002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1:54" s="1" customFormat="1" x14ac:dyDescent="0.25">
      <c r="A96" s="10" t="s">
        <v>8</v>
      </c>
      <c r="B96" s="10">
        <v>2</v>
      </c>
      <c r="C96" s="51" t="s">
        <v>50</v>
      </c>
      <c r="D96" s="10">
        <v>5</v>
      </c>
      <c r="E96" s="10">
        <v>68</v>
      </c>
      <c r="F96" s="10"/>
      <c r="G96" s="10">
        <v>72.75</v>
      </c>
      <c r="H96" s="10"/>
      <c r="I96" s="10">
        <v>68.599999999999994</v>
      </c>
      <c r="J96" s="10"/>
      <c r="K96" s="49"/>
      <c r="L96" s="10"/>
      <c r="M96" s="10"/>
      <c r="N96" s="10"/>
      <c r="O96" s="10"/>
      <c r="P96" s="10"/>
      <c r="Q96" s="10"/>
      <c r="R96" s="22"/>
      <c r="S96" s="7"/>
      <c r="T96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96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209.35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1:54" s="1" customFormat="1" x14ac:dyDescent="0.25">
      <c r="A97" s="10" t="s">
        <v>8</v>
      </c>
      <c r="B97" s="10">
        <v>3</v>
      </c>
      <c r="C97" s="51" t="s">
        <v>110</v>
      </c>
      <c r="D97" s="10"/>
      <c r="E97" s="10">
        <v>66.83</v>
      </c>
      <c r="F97" s="10"/>
      <c r="G97" s="10">
        <v>67.75</v>
      </c>
      <c r="H97" s="10"/>
      <c r="I97" s="10">
        <v>70.5</v>
      </c>
      <c r="J97" s="10"/>
      <c r="K97" s="49"/>
      <c r="L97" s="10"/>
      <c r="M97" s="10"/>
      <c r="N97" s="10"/>
      <c r="O97" s="10"/>
      <c r="P97" s="10"/>
      <c r="Q97" s="10"/>
      <c r="R97" s="7"/>
      <c r="S97" s="7"/>
      <c r="T97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97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205.07999999999998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  <row r="98" spans="1:54" s="1" customFormat="1" x14ac:dyDescent="0.25">
      <c r="A98" s="10" t="s">
        <v>8</v>
      </c>
      <c r="B98" s="10">
        <v>4</v>
      </c>
      <c r="C98" s="51" t="s">
        <v>51</v>
      </c>
      <c r="D98" s="10"/>
      <c r="E98" s="10">
        <v>67.83</v>
      </c>
      <c r="F98" s="10"/>
      <c r="G98" s="10">
        <v>66.33</v>
      </c>
      <c r="H98" s="10"/>
      <c r="I98" s="10">
        <v>67.92</v>
      </c>
      <c r="J98" s="10"/>
      <c r="K98" s="49"/>
      <c r="L98" s="10"/>
      <c r="M98" s="10"/>
      <c r="N98" s="10"/>
      <c r="O98" s="10"/>
      <c r="P98" s="10"/>
      <c r="Q98" s="10"/>
      <c r="R98" s="2"/>
      <c r="S98" s="7"/>
      <c r="T9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9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202.07999999999998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</row>
    <row r="99" spans="1:54" s="1" customFormat="1" x14ac:dyDescent="0.25">
      <c r="A99" s="10" t="s">
        <v>8</v>
      </c>
      <c r="B99" s="10">
        <v>5</v>
      </c>
      <c r="C99" s="51" t="s">
        <v>63</v>
      </c>
      <c r="D99" s="10"/>
      <c r="E99" s="10">
        <v>66.83</v>
      </c>
      <c r="F99" s="10"/>
      <c r="G99" s="10">
        <v>68.5</v>
      </c>
      <c r="H99" s="10"/>
      <c r="I99" s="49"/>
      <c r="J99" s="10"/>
      <c r="K99" s="10">
        <v>66.5</v>
      </c>
      <c r="L99" s="10"/>
      <c r="M99" s="10"/>
      <c r="N99" s="10"/>
      <c r="O99" s="10"/>
      <c r="P99" s="10"/>
      <c r="Q99" s="10"/>
      <c r="R99" s="7"/>
      <c r="S99" s="7"/>
      <c r="T99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99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201.82999999999998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</row>
    <row r="100" spans="1:54" s="1" customFormat="1" x14ac:dyDescent="0.25">
      <c r="A100" s="10" t="s">
        <v>8</v>
      </c>
      <c r="B100" s="10">
        <v>6</v>
      </c>
      <c r="C100" s="51" t="s">
        <v>83</v>
      </c>
      <c r="D100" s="10"/>
      <c r="E100" s="10">
        <v>61.68</v>
      </c>
      <c r="F100" s="10"/>
      <c r="G100" s="10">
        <v>69.58</v>
      </c>
      <c r="H100" s="10"/>
      <c r="I100" s="49"/>
      <c r="J100" s="10"/>
      <c r="K100" s="10">
        <v>69.67</v>
      </c>
      <c r="L100" s="10"/>
      <c r="M100" s="10"/>
      <c r="N100" s="10"/>
      <c r="O100" s="10"/>
      <c r="P100" s="10"/>
      <c r="Q100" s="10"/>
      <c r="R100" s="7"/>
      <c r="S100" s="7"/>
      <c r="T10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200.93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</row>
    <row r="101" spans="1:54" s="1" customFormat="1" x14ac:dyDescent="0.25">
      <c r="A101" s="10" t="s">
        <v>8</v>
      </c>
      <c r="B101" s="10">
        <v>7</v>
      </c>
      <c r="C101" s="51" t="s">
        <v>117</v>
      </c>
      <c r="D101" s="10"/>
      <c r="E101" s="10">
        <v>65.83</v>
      </c>
      <c r="F101" s="10"/>
      <c r="G101" s="10">
        <v>66.58</v>
      </c>
      <c r="H101" s="10"/>
      <c r="I101" s="10">
        <v>65.5</v>
      </c>
      <c r="J101" s="10"/>
      <c r="K101" s="49"/>
      <c r="L101" s="10"/>
      <c r="M101" s="10"/>
      <c r="N101" s="10"/>
      <c r="O101" s="10"/>
      <c r="P101" s="10"/>
      <c r="Q101" s="10"/>
      <c r="R101" s="7"/>
      <c r="S101" s="7"/>
      <c r="T10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197.91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</row>
    <row r="102" spans="1:54" s="1" customFormat="1" x14ac:dyDescent="0.25">
      <c r="A102" s="10" t="s">
        <v>8</v>
      </c>
      <c r="B102" s="10">
        <v>8</v>
      </c>
      <c r="C102" s="51" t="s">
        <v>168</v>
      </c>
      <c r="D102" s="10"/>
      <c r="E102" s="49"/>
      <c r="F102" s="10"/>
      <c r="G102" s="10">
        <v>64.58</v>
      </c>
      <c r="H102" s="10"/>
      <c r="I102" s="10">
        <v>65.25</v>
      </c>
      <c r="J102" s="10"/>
      <c r="K102" s="10">
        <v>66</v>
      </c>
      <c r="L102" s="10"/>
      <c r="M102" s="10"/>
      <c r="N102" s="10"/>
      <c r="O102" s="10"/>
      <c r="P102" s="10"/>
      <c r="Q102" s="10"/>
      <c r="R102" s="7"/>
      <c r="S102" s="7"/>
      <c r="T102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2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195.82999999999998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</row>
    <row r="103" spans="1:54" s="1" customFormat="1" x14ac:dyDescent="0.25">
      <c r="A103" s="10" t="s">
        <v>8</v>
      </c>
      <c r="B103" s="10">
        <v>9</v>
      </c>
      <c r="C103" s="51" t="s">
        <v>84</v>
      </c>
      <c r="D103" s="10">
        <v>2</v>
      </c>
      <c r="E103" s="10">
        <v>67.5</v>
      </c>
      <c r="F103" s="10"/>
      <c r="G103" s="10">
        <v>65.58</v>
      </c>
      <c r="H103" s="10"/>
      <c r="I103" s="10">
        <v>61.83</v>
      </c>
      <c r="J103" s="10"/>
      <c r="K103" s="49"/>
      <c r="L103" s="10"/>
      <c r="M103" s="10"/>
      <c r="N103" s="10"/>
      <c r="O103" s="10"/>
      <c r="P103" s="10"/>
      <c r="Q103" s="10"/>
      <c r="R103" s="22"/>
      <c r="S103" s="7"/>
      <c r="T10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0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194.90999999999997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</row>
    <row r="104" spans="1:54" s="1" customFormat="1" x14ac:dyDescent="0.25">
      <c r="A104" s="10" t="s">
        <v>8</v>
      </c>
      <c r="B104" s="10">
        <v>10</v>
      </c>
      <c r="C104" s="51" t="s">
        <v>86</v>
      </c>
      <c r="D104" s="10"/>
      <c r="E104" s="10">
        <v>61.16</v>
      </c>
      <c r="F104" s="10"/>
      <c r="G104" s="10">
        <v>63.42</v>
      </c>
      <c r="H104" s="10"/>
      <c r="I104" s="10">
        <v>64.33</v>
      </c>
      <c r="J104" s="10"/>
      <c r="K104" s="49"/>
      <c r="L104" s="10"/>
      <c r="M104" s="10"/>
      <c r="N104" s="10"/>
      <c r="O104" s="10"/>
      <c r="P104" s="10"/>
      <c r="Q104" s="10"/>
      <c r="R104" s="22"/>
      <c r="S104" s="7"/>
      <c r="T10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188.91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</row>
    <row r="105" spans="1:54" s="1" customFormat="1" ht="17.25" customHeight="1" x14ac:dyDescent="0.25">
      <c r="A105" s="10" t="s">
        <v>8</v>
      </c>
      <c r="B105" s="10">
        <v>11</v>
      </c>
      <c r="C105" s="51" t="s">
        <v>106</v>
      </c>
      <c r="D105" s="10"/>
      <c r="E105" s="10">
        <v>61.33</v>
      </c>
      <c r="F105" s="10"/>
      <c r="G105" s="10">
        <v>65.5</v>
      </c>
      <c r="H105" s="10"/>
      <c r="I105" s="10">
        <v>61.83</v>
      </c>
      <c r="J105" s="10"/>
      <c r="K105" s="49"/>
      <c r="L105" s="10"/>
      <c r="M105" s="10"/>
      <c r="N105" s="10"/>
      <c r="O105" s="10"/>
      <c r="P105" s="10"/>
      <c r="Q105" s="10"/>
      <c r="R105" s="7"/>
      <c r="S105" s="7"/>
      <c r="T10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188.66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</row>
    <row r="106" spans="1:54" s="1" customFormat="1" x14ac:dyDescent="0.25">
      <c r="A106" s="10" t="s">
        <v>8</v>
      </c>
      <c r="B106" s="10">
        <v>12</v>
      </c>
      <c r="C106" s="51" t="s">
        <v>113</v>
      </c>
      <c r="D106" s="10"/>
      <c r="E106" s="10">
        <v>60.16</v>
      </c>
      <c r="F106" s="10"/>
      <c r="G106" s="10">
        <v>63.42</v>
      </c>
      <c r="H106" s="10"/>
      <c r="I106" s="57"/>
      <c r="J106" s="10"/>
      <c r="K106" s="10">
        <v>63.83</v>
      </c>
      <c r="L106" s="10"/>
      <c r="M106" s="10"/>
      <c r="N106" s="10"/>
      <c r="O106" s="10"/>
      <c r="P106" s="10"/>
      <c r="Q106" s="10"/>
      <c r="R106" s="2"/>
      <c r="S106" s="7"/>
      <c r="T106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6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187.41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</row>
    <row r="107" spans="1:54" s="1" customFormat="1" x14ac:dyDescent="0.25">
      <c r="A107" s="10" t="s">
        <v>8</v>
      </c>
      <c r="B107" s="10">
        <v>13</v>
      </c>
      <c r="C107" s="51" t="s">
        <v>165</v>
      </c>
      <c r="D107" s="10"/>
      <c r="E107" s="49"/>
      <c r="F107" s="10"/>
      <c r="G107" s="10">
        <v>68.42</v>
      </c>
      <c r="H107" s="10"/>
      <c r="I107" s="57"/>
      <c r="J107" s="10"/>
      <c r="K107" s="10">
        <v>67.67</v>
      </c>
      <c r="L107" s="10"/>
      <c r="M107" s="10"/>
      <c r="N107" s="10"/>
      <c r="O107" s="10"/>
      <c r="P107" s="10"/>
      <c r="Q107" s="10"/>
      <c r="R107" s="2"/>
      <c r="S107" s="7"/>
      <c r="T107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7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136.09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</row>
    <row r="108" spans="1:54" s="1" customFormat="1" x14ac:dyDescent="0.25">
      <c r="A108" s="10" t="s">
        <v>8</v>
      </c>
      <c r="B108" s="10">
        <v>14</v>
      </c>
      <c r="C108" s="51" t="s">
        <v>60</v>
      </c>
      <c r="D108" s="10"/>
      <c r="E108" s="10">
        <v>66.5</v>
      </c>
      <c r="F108" s="10"/>
      <c r="G108" s="10">
        <v>67.25</v>
      </c>
      <c r="H108" s="10"/>
      <c r="I108" s="49"/>
      <c r="J108" s="10"/>
      <c r="K108" s="49"/>
      <c r="L108" s="10"/>
      <c r="M108" s="10"/>
      <c r="N108" s="10"/>
      <c r="O108" s="10"/>
      <c r="P108" s="10"/>
      <c r="Q108" s="10"/>
      <c r="R108" s="7"/>
      <c r="S108" s="7"/>
      <c r="T10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133.75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</row>
    <row r="109" spans="1:54" s="1" customFormat="1" x14ac:dyDescent="0.25">
      <c r="A109" s="10" t="s">
        <v>8</v>
      </c>
      <c r="B109" s="10">
        <v>15</v>
      </c>
      <c r="C109" s="51" t="s">
        <v>112</v>
      </c>
      <c r="D109" s="10"/>
      <c r="E109" s="10">
        <v>66.16</v>
      </c>
      <c r="F109" s="10"/>
      <c r="G109" s="49"/>
      <c r="H109" s="10"/>
      <c r="I109" s="57"/>
      <c r="J109" s="10"/>
      <c r="K109" s="10">
        <v>66.33</v>
      </c>
      <c r="L109" s="10"/>
      <c r="M109" s="10"/>
      <c r="N109" s="10"/>
      <c r="O109" s="10"/>
      <c r="P109" s="10"/>
      <c r="Q109" s="10"/>
      <c r="R109" s="7"/>
      <c r="S109" s="7"/>
      <c r="T109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09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132.49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</row>
    <row r="110" spans="1:54" s="1" customFormat="1" x14ac:dyDescent="0.25">
      <c r="A110" s="10" t="s">
        <v>8</v>
      </c>
      <c r="B110" s="10">
        <v>16</v>
      </c>
      <c r="C110" s="51" t="s">
        <v>80</v>
      </c>
      <c r="D110" s="10"/>
      <c r="E110" s="10">
        <v>64.17</v>
      </c>
      <c r="F110" s="10"/>
      <c r="G110" s="10">
        <v>64.58</v>
      </c>
      <c r="H110" s="10"/>
      <c r="I110" s="49"/>
      <c r="J110" s="10"/>
      <c r="K110" s="49"/>
      <c r="L110" s="10"/>
      <c r="M110" s="10"/>
      <c r="N110" s="10"/>
      <c r="O110" s="10"/>
      <c r="P110" s="10"/>
      <c r="Q110" s="10"/>
      <c r="R110" s="7"/>
      <c r="S110" s="7"/>
      <c r="T11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128.75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</row>
    <row r="111" spans="1:54" s="1" customFormat="1" x14ac:dyDescent="0.25">
      <c r="A111" s="10" t="s">
        <v>8</v>
      </c>
      <c r="B111" s="10">
        <v>17</v>
      </c>
      <c r="C111" s="51" t="s">
        <v>162</v>
      </c>
      <c r="D111" s="10"/>
      <c r="E111" s="49"/>
      <c r="F111" s="10"/>
      <c r="G111" s="10">
        <v>66.5</v>
      </c>
      <c r="H111" s="10"/>
      <c r="I111" s="10">
        <v>61.24</v>
      </c>
      <c r="J111" s="10"/>
      <c r="K111" s="49"/>
      <c r="L111" s="10"/>
      <c r="M111" s="10"/>
      <c r="N111" s="10"/>
      <c r="O111" s="10"/>
      <c r="P111" s="10"/>
      <c r="Q111" s="10"/>
      <c r="R111" s="7"/>
      <c r="S111" s="7"/>
      <c r="T11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127.74000000000001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</row>
    <row r="112" spans="1:54" s="1" customFormat="1" x14ac:dyDescent="0.25">
      <c r="A112" s="10" t="s">
        <v>8</v>
      </c>
      <c r="B112" s="10">
        <v>18</v>
      </c>
      <c r="C112" s="51" t="s">
        <v>111</v>
      </c>
      <c r="D112" s="10"/>
      <c r="E112" s="10">
        <v>62.5</v>
      </c>
      <c r="F112" s="10"/>
      <c r="G112" s="10">
        <v>64</v>
      </c>
      <c r="H112" s="10"/>
      <c r="I112" s="49"/>
      <c r="J112" s="10"/>
      <c r="K112" s="49"/>
      <c r="L112" s="10"/>
      <c r="M112" s="10"/>
      <c r="N112" s="10"/>
      <c r="O112" s="10"/>
      <c r="P112" s="10"/>
      <c r="Q112" s="10"/>
      <c r="R112" s="7"/>
      <c r="S112" s="7"/>
      <c r="T112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2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126.5</v>
      </c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</row>
    <row r="113" spans="1:54" s="1" customFormat="1" x14ac:dyDescent="0.25">
      <c r="A113" s="10" t="s">
        <v>8</v>
      </c>
      <c r="B113" s="10">
        <v>19</v>
      </c>
      <c r="C113" s="51" t="s">
        <v>169</v>
      </c>
      <c r="D113" s="10">
        <v>1</v>
      </c>
      <c r="E113" s="49"/>
      <c r="F113" s="10"/>
      <c r="G113" s="10">
        <v>73.33</v>
      </c>
      <c r="H113" s="10"/>
      <c r="I113" s="57"/>
      <c r="J113" s="10"/>
      <c r="K113" s="49"/>
      <c r="L113" s="10"/>
      <c r="M113" s="10"/>
      <c r="N113" s="10"/>
      <c r="O113" s="10"/>
      <c r="P113" s="10"/>
      <c r="Q113" s="10"/>
      <c r="R113" s="7"/>
      <c r="S113" s="7"/>
      <c r="T11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1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73.33</v>
      </c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</row>
    <row r="114" spans="1:54" s="1" customFormat="1" x14ac:dyDescent="0.25">
      <c r="A114" s="10" t="s">
        <v>8</v>
      </c>
      <c r="B114" s="10">
        <v>20</v>
      </c>
      <c r="C114" s="51" t="s">
        <v>211</v>
      </c>
      <c r="D114" s="10">
        <v>4</v>
      </c>
      <c r="E114" s="49"/>
      <c r="F114" s="10"/>
      <c r="G114" s="10">
        <v>70</v>
      </c>
      <c r="H114" s="10"/>
      <c r="I114" s="57"/>
      <c r="J114" s="10"/>
      <c r="K114" s="49"/>
      <c r="L114" s="10"/>
      <c r="M114" s="10"/>
      <c r="N114" s="10"/>
      <c r="O114" s="10"/>
      <c r="P114" s="10"/>
      <c r="Q114" s="10"/>
      <c r="R114" s="7"/>
      <c r="S114" s="7"/>
      <c r="T11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1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70</v>
      </c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</row>
    <row r="115" spans="1:54" s="1" customFormat="1" x14ac:dyDescent="0.25">
      <c r="A115" s="10" t="s">
        <v>8</v>
      </c>
      <c r="B115" s="10">
        <v>21</v>
      </c>
      <c r="C115" s="51" t="s">
        <v>207</v>
      </c>
      <c r="D115" s="10"/>
      <c r="E115" s="49"/>
      <c r="F115" s="10"/>
      <c r="G115" s="10">
        <v>69.92</v>
      </c>
      <c r="H115" s="10"/>
      <c r="I115" s="57"/>
      <c r="J115" s="10"/>
      <c r="K115" s="49"/>
      <c r="L115" s="10"/>
      <c r="M115" s="10"/>
      <c r="N115" s="10"/>
      <c r="O115" s="10"/>
      <c r="P115" s="10"/>
      <c r="Q115" s="10"/>
      <c r="R115" s="7"/>
      <c r="S115" s="7"/>
      <c r="T11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69.92</v>
      </c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</row>
    <row r="116" spans="1:54" s="1" customFormat="1" x14ac:dyDescent="0.25">
      <c r="A116" s="10" t="s">
        <v>8</v>
      </c>
      <c r="B116" s="10">
        <v>22</v>
      </c>
      <c r="C116" s="51" t="s">
        <v>167</v>
      </c>
      <c r="D116" s="10"/>
      <c r="E116" s="49"/>
      <c r="F116" s="10"/>
      <c r="G116" s="10">
        <v>69.17</v>
      </c>
      <c r="H116" s="10"/>
      <c r="I116" s="57"/>
      <c r="J116" s="10"/>
      <c r="K116" s="49"/>
      <c r="L116" s="10"/>
      <c r="M116" s="10"/>
      <c r="N116" s="10"/>
      <c r="O116" s="10"/>
      <c r="P116" s="10"/>
      <c r="Q116" s="10"/>
      <c r="R116" s="2"/>
      <c r="S116" s="7"/>
      <c r="T116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6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69.17</v>
      </c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</row>
    <row r="117" spans="1:54" s="1" customFormat="1" x14ac:dyDescent="0.25">
      <c r="A117" s="10" t="s">
        <v>8</v>
      </c>
      <c r="B117" s="10">
        <v>23</v>
      </c>
      <c r="C117" s="71" t="s">
        <v>238</v>
      </c>
      <c r="D117" s="78"/>
      <c r="E117" s="49"/>
      <c r="F117" s="10"/>
      <c r="G117" s="49"/>
      <c r="H117" s="10"/>
      <c r="I117" s="57"/>
      <c r="J117" s="10"/>
      <c r="K117" s="10">
        <v>68.83</v>
      </c>
      <c r="L117" s="10"/>
      <c r="M117" s="10"/>
      <c r="N117" s="10"/>
      <c r="O117" s="10"/>
      <c r="P117" s="10"/>
      <c r="Q117" s="10"/>
      <c r="R117" s="72"/>
      <c r="S117" s="7"/>
      <c r="T117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7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68.83</v>
      </c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</row>
    <row r="118" spans="1:54" s="1" customFormat="1" x14ac:dyDescent="0.25">
      <c r="A118" s="10" t="s">
        <v>8</v>
      </c>
      <c r="B118" s="10">
        <v>24</v>
      </c>
      <c r="C118" s="51" t="s">
        <v>59</v>
      </c>
      <c r="D118" s="10"/>
      <c r="E118" s="49"/>
      <c r="F118" s="10"/>
      <c r="G118" s="10">
        <v>67.92</v>
      </c>
      <c r="H118" s="10"/>
      <c r="I118" s="57"/>
      <c r="J118" s="10"/>
      <c r="K118" s="49"/>
      <c r="L118" s="10"/>
      <c r="M118" s="10"/>
      <c r="N118" s="10"/>
      <c r="O118" s="10"/>
      <c r="P118" s="10"/>
      <c r="Q118" s="10"/>
      <c r="R118" s="7"/>
      <c r="S118" s="7"/>
      <c r="T11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67.92</v>
      </c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</row>
    <row r="119" spans="1:54" s="1" customFormat="1" x14ac:dyDescent="0.25">
      <c r="A119" s="10" t="s">
        <v>8</v>
      </c>
      <c r="B119" s="10">
        <v>25</v>
      </c>
      <c r="C119" s="51" t="s">
        <v>160</v>
      </c>
      <c r="D119" s="10"/>
      <c r="E119" s="49"/>
      <c r="F119" s="10"/>
      <c r="G119" s="10">
        <v>67.5</v>
      </c>
      <c r="H119" s="10"/>
      <c r="I119" s="57"/>
      <c r="J119" s="10"/>
      <c r="K119" s="49"/>
      <c r="L119" s="10"/>
      <c r="M119" s="10"/>
      <c r="N119" s="10"/>
      <c r="O119" s="10"/>
      <c r="P119" s="10"/>
      <c r="Q119" s="10"/>
      <c r="R119" s="7"/>
      <c r="S119" s="7"/>
      <c r="T119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19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67.5</v>
      </c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</row>
    <row r="120" spans="1:54" s="1" customFormat="1" x14ac:dyDescent="0.25">
      <c r="A120" s="10" t="s">
        <v>8</v>
      </c>
      <c r="B120" s="10">
        <v>26</v>
      </c>
      <c r="C120" s="51" t="s">
        <v>64</v>
      </c>
      <c r="D120" s="10"/>
      <c r="E120" s="10">
        <v>67.5</v>
      </c>
      <c r="F120" s="10"/>
      <c r="G120" s="49"/>
      <c r="H120" s="10"/>
      <c r="I120" s="57"/>
      <c r="J120" s="10"/>
      <c r="K120" s="49"/>
      <c r="L120" s="10"/>
      <c r="M120" s="10"/>
      <c r="N120" s="10"/>
      <c r="O120" s="10"/>
      <c r="P120" s="10"/>
      <c r="Q120" s="10"/>
      <c r="R120" s="2"/>
      <c r="S120" s="7"/>
      <c r="T12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67.5</v>
      </c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</row>
    <row r="121" spans="1:54" s="1" customFormat="1" x14ac:dyDescent="0.25">
      <c r="A121" s="10" t="s">
        <v>8</v>
      </c>
      <c r="B121" s="10">
        <v>27</v>
      </c>
      <c r="C121" s="51" t="s">
        <v>108</v>
      </c>
      <c r="D121" s="10"/>
      <c r="E121" s="10">
        <v>66.16</v>
      </c>
      <c r="F121" s="10"/>
      <c r="G121" s="49"/>
      <c r="H121" s="10"/>
      <c r="I121" s="57"/>
      <c r="J121" s="10"/>
      <c r="K121" s="49"/>
      <c r="L121" s="10"/>
      <c r="M121" s="10"/>
      <c r="N121" s="10"/>
      <c r="O121" s="10"/>
      <c r="P121" s="10"/>
      <c r="Q121" s="10"/>
      <c r="R121" s="7"/>
      <c r="S121" s="7"/>
      <c r="T12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66.16</v>
      </c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</row>
    <row r="122" spans="1:54" s="1" customFormat="1" x14ac:dyDescent="0.25">
      <c r="A122" s="10" t="s">
        <v>8</v>
      </c>
      <c r="B122" s="10">
        <v>28</v>
      </c>
      <c r="C122" s="51" t="s">
        <v>82</v>
      </c>
      <c r="D122" s="10"/>
      <c r="E122" s="10">
        <v>66</v>
      </c>
      <c r="F122" s="10"/>
      <c r="G122" s="49"/>
      <c r="H122" s="10"/>
      <c r="I122" s="57"/>
      <c r="J122" s="10"/>
      <c r="K122" s="49"/>
      <c r="L122" s="10"/>
      <c r="M122" s="10"/>
      <c r="N122" s="10"/>
      <c r="O122" s="10"/>
      <c r="P122" s="10"/>
      <c r="Q122" s="10"/>
      <c r="R122" s="7"/>
      <c r="S122" s="7"/>
      <c r="T122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2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66</v>
      </c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</row>
    <row r="123" spans="1:54" s="1" customFormat="1" x14ac:dyDescent="0.25">
      <c r="A123" s="10" t="s">
        <v>8</v>
      </c>
      <c r="B123" s="10">
        <v>29</v>
      </c>
      <c r="C123" s="51" t="s">
        <v>115</v>
      </c>
      <c r="D123" s="10"/>
      <c r="E123" s="10">
        <v>66</v>
      </c>
      <c r="F123" s="10"/>
      <c r="G123" s="49"/>
      <c r="H123" s="10"/>
      <c r="I123" s="57"/>
      <c r="J123" s="10"/>
      <c r="K123" s="49"/>
      <c r="L123" s="10"/>
      <c r="M123" s="10"/>
      <c r="N123" s="10"/>
      <c r="O123" s="10"/>
      <c r="P123" s="10"/>
      <c r="Q123" s="10"/>
      <c r="R123" s="7"/>
      <c r="S123" s="7"/>
      <c r="T12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66</v>
      </c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</row>
    <row r="124" spans="1:54" s="1" customFormat="1" x14ac:dyDescent="0.25">
      <c r="A124" s="10" t="s">
        <v>8</v>
      </c>
      <c r="B124" s="10">
        <v>30</v>
      </c>
      <c r="C124" s="51" t="s">
        <v>161</v>
      </c>
      <c r="D124" s="10"/>
      <c r="E124" s="49"/>
      <c r="F124" s="10"/>
      <c r="G124" s="10">
        <v>65.67</v>
      </c>
      <c r="H124" s="10"/>
      <c r="I124" s="57"/>
      <c r="J124" s="10"/>
      <c r="K124" s="49"/>
      <c r="L124" s="10"/>
      <c r="M124" s="10"/>
      <c r="N124" s="10"/>
      <c r="O124" s="10"/>
      <c r="P124" s="10"/>
      <c r="Q124" s="10"/>
      <c r="R124" s="7"/>
      <c r="S124" s="7"/>
      <c r="T12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65.67</v>
      </c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</row>
    <row r="125" spans="1:54" s="1" customFormat="1" x14ac:dyDescent="0.25">
      <c r="A125" s="10" t="s">
        <v>8</v>
      </c>
      <c r="B125" s="10">
        <v>31</v>
      </c>
      <c r="C125" s="51" t="s">
        <v>208</v>
      </c>
      <c r="D125" s="10"/>
      <c r="E125" s="49"/>
      <c r="F125" s="10"/>
      <c r="G125" s="10">
        <v>65.5</v>
      </c>
      <c r="H125" s="10"/>
      <c r="I125" s="57"/>
      <c r="J125" s="10"/>
      <c r="K125" s="49"/>
      <c r="L125" s="10"/>
      <c r="M125" s="10"/>
      <c r="N125" s="10"/>
      <c r="O125" s="10"/>
      <c r="P125" s="10"/>
      <c r="Q125" s="10"/>
      <c r="R125" s="2"/>
      <c r="S125" s="7"/>
      <c r="T12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65.5</v>
      </c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</row>
    <row r="126" spans="1:54" s="1" customFormat="1" x14ac:dyDescent="0.25">
      <c r="A126" s="10" t="s">
        <v>8</v>
      </c>
      <c r="B126" s="10">
        <v>32</v>
      </c>
      <c r="C126" s="71" t="s">
        <v>240</v>
      </c>
      <c r="D126" s="78"/>
      <c r="E126" s="49"/>
      <c r="F126" s="10"/>
      <c r="G126" s="49"/>
      <c r="H126" s="10"/>
      <c r="I126" s="57"/>
      <c r="J126" s="10"/>
      <c r="K126" s="10">
        <v>65.33</v>
      </c>
      <c r="L126" s="10"/>
      <c r="M126" s="10"/>
      <c r="N126" s="10"/>
      <c r="O126" s="10"/>
      <c r="P126" s="10"/>
      <c r="Q126" s="10"/>
      <c r="R126" s="72"/>
      <c r="S126" s="7"/>
      <c r="T126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6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65.33</v>
      </c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</row>
    <row r="127" spans="1:54" s="1" customFormat="1" x14ac:dyDescent="0.25">
      <c r="A127" s="10" t="s">
        <v>8</v>
      </c>
      <c r="B127" s="10">
        <v>33</v>
      </c>
      <c r="C127" s="51" t="s">
        <v>45</v>
      </c>
      <c r="D127" s="10">
        <v>1</v>
      </c>
      <c r="E127" s="49"/>
      <c r="F127" s="10"/>
      <c r="G127" s="10">
        <v>65.25</v>
      </c>
      <c r="H127" s="10"/>
      <c r="I127" s="57"/>
      <c r="J127" s="10"/>
      <c r="K127" s="49"/>
      <c r="L127" s="10"/>
      <c r="M127" s="10"/>
      <c r="N127" s="10"/>
      <c r="O127" s="10"/>
      <c r="P127" s="10"/>
      <c r="Q127" s="10"/>
      <c r="R127" s="2"/>
      <c r="S127" s="7"/>
      <c r="T127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27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65.25</v>
      </c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</row>
    <row r="128" spans="1:54" s="16" customFormat="1" x14ac:dyDescent="0.25">
      <c r="A128" s="10" t="s">
        <v>8</v>
      </c>
      <c r="B128" s="10">
        <v>34</v>
      </c>
      <c r="C128" s="51" t="s">
        <v>166</v>
      </c>
      <c r="D128" s="10"/>
      <c r="E128" s="49"/>
      <c r="F128" s="10"/>
      <c r="G128" s="10">
        <v>65.17</v>
      </c>
      <c r="H128" s="10"/>
      <c r="I128" s="57"/>
      <c r="J128" s="10"/>
      <c r="K128" s="49"/>
      <c r="L128" s="10"/>
      <c r="M128" s="10"/>
      <c r="N128" s="10"/>
      <c r="O128" s="10"/>
      <c r="P128" s="10"/>
      <c r="Q128" s="10"/>
      <c r="R128" s="7"/>
      <c r="S128" s="7"/>
      <c r="T12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65.17</v>
      </c>
      <c r="V128" s="1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</row>
    <row r="129" spans="1:22" ht="14.25" customHeight="1" x14ac:dyDescent="0.25">
      <c r="A129" s="10" t="s">
        <v>8</v>
      </c>
      <c r="B129" s="10">
        <v>35</v>
      </c>
      <c r="C129" s="71" t="s">
        <v>241</v>
      </c>
      <c r="D129" s="78"/>
      <c r="E129" s="49"/>
      <c r="F129" s="10"/>
      <c r="G129" s="49"/>
      <c r="H129" s="10"/>
      <c r="I129" s="57"/>
      <c r="J129" s="10"/>
      <c r="K129" s="10">
        <v>65.17</v>
      </c>
      <c r="L129" s="10"/>
      <c r="M129" s="10"/>
      <c r="N129" s="10"/>
      <c r="O129" s="10"/>
      <c r="P129" s="10"/>
      <c r="Q129" s="10"/>
      <c r="R129" s="72"/>
      <c r="S129" s="7"/>
      <c r="T129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29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65.17</v>
      </c>
      <c r="V129" s="1"/>
    </row>
    <row r="130" spans="1:22" x14ac:dyDescent="0.25">
      <c r="A130" s="10" t="s">
        <v>8</v>
      </c>
      <c r="B130" s="10">
        <v>36</v>
      </c>
      <c r="C130" s="33" t="s">
        <v>226</v>
      </c>
      <c r="D130" s="10"/>
      <c r="E130" s="57"/>
      <c r="F130" s="57"/>
      <c r="G130" s="57"/>
      <c r="H130" s="10"/>
      <c r="I130" s="10">
        <v>65.08</v>
      </c>
      <c r="J130" s="10"/>
      <c r="K130" s="49"/>
      <c r="L130" s="10"/>
      <c r="M130" s="10"/>
      <c r="N130" s="10"/>
      <c r="O130" s="10"/>
      <c r="P130" s="10"/>
      <c r="Q130" s="10"/>
      <c r="R130" s="2"/>
      <c r="S130" s="7"/>
      <c r="T13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65.08</v>
      </c>
      <c r="V130" s="1"/>
    </row>
    <row r="131" spans="1:22" x14ac:dyDescent="0.25">
      <c r="A131" s="10" t="s">
        <v>8</v>
      </c>
      <c r="B131" s="10">
        <v>37</v>
      </c>
      <c r="C131" s="51" t="s">
        <v>44</v>
      </c>
      <c r="D131" s="10">
        <v>1</v>
      </c>
      <c r="E131" s="10">
        <v>65</v>
      </c>
      <c r="F131" s="10"/>
      <c r="G131" s="49"/>
      <c r="H131" s="10"/>
      <c r="I131" s="57"/>
      <c r="J131" s="10"/>
      <c r="K131" s="49"/>
      <c r="L131" s="10"/>
      <c r="M131" s="10"/>
      <c r="N131" s="10"/>
      <c r="O131" s="10"/>
      <c r="P131" s="10"/>
      <c r="Q131" s="10"/>
      <c r="R131" s="22"/>
      <c r="S131" s="7"/>
      <c r="T13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3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</v>
      </c>
      <c r="V131" s="1"/>
    </row>
    <row r="132" spans="1:22" x14ac:dyDescent="0.25">
      <c r="A132" s="10" t="s">
        <v>8</v>
      </c>
      <c r="B132" s="10">
        <v>38</v>
      </c>
      <c r="C132" s="51" t="s">
        <v>65</v>
      </c>
      <c r="D132" s="10"/>
      <c r="E132" s="10">
        <v>65</v>
      </c>
      <c r="F132" s="10"/>
      <c r="G132" s="49"/>
      <c r="H132" s="10"/>
      <c r="I132" s="57"/>
      <c r="J132" s="10"/>
      <c r="K132" s="49"/>
      <c r="L132" s="10"/>
      <c r="M132" s="10"/>
      <c r="N132" s="10"/>
      <c r="O132" s="10"/>
      <c r="P132" s="10"/>
      <c r="Q132" s="10"/>
      <c r="R132" s="2"/>
      <c r="S132" s="7"/>
      <c r="T132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2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</v>
      </c>
      <c r="V132" s="1"/>
    </row>
    <row r="133" spans="1:22" x14ac:dyDescent="0.25">
      <c r="A133" s="10" t="s">
        <v>8</v>
      </c>
      <c r="B133" s="10">
        <v>39</v>
      </c>
      <c r="C133" s="51" t="s">
        <v>116</v>
      </c>
      <c r="D133" s="10"/>
      <c r="E133" s="10">
        <v>65</v>
      </c>
      <c r="F133" s="10"/>
      <c r="G133" s="49"/>
      <c r="H133" s="10"/>
      <c r="I133" s="57"/>
      <c r="J133" s="10"/>
      <c r="K133" s="49"/>
      <c r="L133" s="10"/>
      <c r="M133" s="10"/>
      <c r="N133" s="10"/>
      <c r="O133" s="10"/>
      <c r="P133" s="10"/>
      <c r="Q133" s="10"/>
      <c r="R133" s="7"/>
      <c r="S133" s="7"/>
      <c r="T13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</v>
      </c>
      <c r="V133" s="1"/>
    </row>
    <row r="134" spans="1:22" x14ac:dyDescent="0.25">
      <c r="A134" s="10" t="s">
        <v>8</v>
      </c>
      <c r="B134" s="10">
        <v>40</v>
      </c>
      <c r="C134" s="51" t="s">
        <v>46</v>
      </c>
      <c r="D134" s="38">
        <v>2</v>
      </c>
      <c r="E134" s="49"/>
      <c r="F134" s="10"/>
      <c r="G134" s="10">
        <v>64.75</v>
      </c>
      <c r="H134" s="10"/>
      <c r="I134" s="57"/>
      <c r="J134" s="10"/>
      <c r="K134" s="49"/>
      <c r="L134" s="10"/>
      <c r="M134" s="10"/>
      <c r="N134" s="10"/>
      <c r="O134" s="10"/>
      <c r="P134" s="10"/>
      <c r="Q134" s="10"/>
      <c r="R134" s="22"/>
      <c r="S134" s="7"/>
      <c r="T13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3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64.75</v>
      </c>
      <c r="V134" s="1"/>
    </row>
    <row r="135" spans="1:22" x14ac:dyDescent="0.25">
      <c r="A135" s="10" t="s">
        <v>8</v>
      </c>
      <c r="B135" s="10">
        <v>41</v>
      </c>
      <c r="C135" s="51" t="s">
        <v>151</v>
      </c>
      <c r="D135" s="38"/>
      <c r="E135" s="49"/>
      <c r="F135" s="10"/>
      <c r="G135" s="10">
        <v>64.42</v>
      </c>
      <c r="H135" s="10"/>
      <c r="I135" s="57"/>
      <c r="J135" s="10"/>
      <c r="K135" s="49"/>
      <c r="L135" s="10"/>
      <c r="M135" s="10"/>
      <c r="N135" s="10"/>
      <c r="O135" s="10"/>
      <c r="P135" s="10"/>
      <c r="Q135" s="10"/>
      <c r="R135" s="7"/>
      <c r="S135" s="7"/>
      <c r="T13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64.42</v>
      </c>
      <c r="V135" s="1"/>
    </row>
    <row r="136" spans="1:22" x14ac:dyDescent="0.25">
      <c r="A136" s="10" t="s">
        <v>8</v>
      </c>
      <c r="B136" s="10">
        <v>42</v>
      </c>
      <c r="C136" s="51" t="s">
        <v>212</v>
      </c>
      <c r="D136" s="38"/>
      <c r="E136" s="49"/>
      <c r="F136" s="10"/>
      <c r="G136" s="10">
        <v>64.25</v>
      </c>
      <c r="H136" s="10"/>
      <c r="I136" s="57"/>
      <c r="J136" s="10"/>
      <c r="K136" s="49"/>
      <c r="L136" s="10"/>
      <c r="M136" s="10"/>
      <c r="N136" s="10"/>
      <c r="O136" s="10"/>
      <c r="P136" s="10"/>
      <c r="Q136" s="10"/>
      <c r="R136" s="2"/>
      <c r="S136" s="7"/>
      <c r="T136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6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64.25</v>
      </c>
      <c r="V136" s="1"/>
    </row>
    <row r="137" spans="1:22" x14ac:dyDescent="0.25">
      <c r="A137" s="10" t="s">
        <v>8</v>
      </c>
      <c r="B137" s="10">
        <v>43</v>
      </c>
      <c r="C137" s="51" t="s">
        <v>58</v>
      </c>
      <c r="D137" s="38"/>
      <c r="E137" s="10">
        <v>64.17</v>
      </c>
      <c r="F137" s="10"/>
      <c r="G137" s="49"/>
      <c r="H137" s="10"/>
      <c r="I137" s="57"/>
      <c r="J137" s="10"/>
      <c r="K137" s="49"/>
      <c r="L137" s="10"/>
      <c r="M137" s="10"/>
      <c r="N137" s="10"/>
      <c r="O137" s="10"/>
      <c r="P137" s="10"/>
      <c r="Q137" s="10"/>
      <c r="R137" s="2"/>
      <c r="S137" s="7"/>
      <c r="T137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7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64.17</v>
      </c>
      <c r="V137" s="1"/>
    </row>
    <row r="138" spans="1:22" x14ac:dyDescent="0.25">
      <c r="A138" s="10" t="s">
        <v>8</v>
      </c>
      <c r="B138" s="10">
        <v>44</v>
      </c>
      <c r="C138" s="51" t="s">
        <v>209</v>
      </c>
      <c r="D138" s="10"/>
      <c r="E138" s="49"/>
      <c r="F138" s="10"/>
      <c r="G138" s="10">
        <v>63.67</v>
      </c>
      <c r="H138" s="10"/>
      <c r="I138" s="57"/>
      <c r="J138" s="10"/>
      <c r="K138" s="49"/>
      <c r="L138" s="10"/>
      <c r="M138" s="10"/>
      <c r="N138" s="10"/>
      <c r="O138" s="10"/>
      <c r="P138" s="10"/>
      <c r="Q138" s="10"/>
      <c r="R138" s="22"/>
      <c r="S138" s="7"/>
      <c r="T13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63.67</v>
      </c>
      <c r="V138" s="1"/>
    </row>
    <row r="139" spans="1:22" x14ac:dyDescent="0.25">
      <c r="A139" s="10" t="s">
        <v>8</v>
      </c>
      <c r="B139" s="10">
        <v>45</v>
      </c>
      <c r="C139" s="51" t="s">
        <v>109</v>
      </c>
      <c r="D139" s="38"/>
      <c r="E139" s="10">
        <v>63.5</v>
      </c>
      <c r="F139" s="10"/>
      <c r="G139" s="49"/>
      <c r="H139" s="10"/>
      <c r="I139" s="57"/>
      <c r="J139" s="10"/>
      <c r="K139" s="49"/>
      <c r="L139" s="10"/>
      <c r="M139" s="10"/>
      <c r="N139" s="10"/>
      <c r="O139" s="10"/>
      <c r="P139" s="10"/>
      <c r="Q139" s="10"/>
      <c r="R139" s="7"/>
      <c r="S139" s="7"/>
      <c r="T139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39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63.5</v>
      </c>
      <c r="V139" s="1"/>
    </row>
    <row r="140" spans="1:22" x14ac:dyDescent="0.25">
      <c r="A140" s="10" t="s">
        <v>8</v>
      </c>
      <c r="B140" s="10">
        <v>46</v>
      </c>
      <c r="C140" s="51" t="s">
        <v>164</v>
      </c>
      <c r="D140" s="10"/>
      <c r="E140" s="49"/>
      <c r="F140" s="10"/>
      <c r="G140" s="10">
        <v>63.33</v>
      </c>
      <c r="H140" s="10"/>
      <c r="I140" s="57"/>
      <c r="J140" s="10"/>
      <c r="K140" s="49"/>
      <c r="L140" s="10"/>
      <c r="M140" s="10"/>
      <c r="N140" s="10"/>
      <c r="O140" s="10"/>
      <c r="P140" s="10"/>
      <c r="Q140" s="10"/>
      <c r="R140" s="2"/>
      <c r="S140" s="7"/>
      <c r="T14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63.33</v>
      </c>
      <c r="V140" s="1"/>
    </row>
    <row r="141" spans="1:22" x14ac:dyDescent="0.25">
      <c r="A141" s="10" t="s">
        <v>8</v>
      </c>
      <c r="B141" s="10">
        <v>47</v>
      </c>
      <c r="C141" s="51" t="s">
        <v>119</v>
      </c>
      <c r="D141" s="38"/>
      <c r="E141" s="57"/>
      <c r="F141" s="57"/>
      <c r="G141" s="57"/>
      <c r="H141" s="10"/>
      <c r="I141" s="10">
        <v>63.16</v>
      </c>
      <c r="J141" s="10"/>
      <c r="K141" s="49"/>
      <c r="L141" s="10"/>
      <c r="M141" s="10"/>
      <c r="N141" s="10"/>
      <c r="O141" s="10"/>
      <c r="P141" s="10"/>
      <c r="Q141" s="10"/>
      <c r="R141" s="2"/>
      <c r="S141" s="7"/>
      <c r="T14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63.16</v>
      </c>
      <c r="V141" s="1"/>
    </row>
    <row r="142" spans="1:22" x14ac:dyDescent="0.25">
      <c r="A142" s="10" t="s">
        <v>8</v>
      </c>
      <c r="B142" s="10">
        <v>48</v>
      </c>
      <c r="C142" s="51" t="s">
        <v>107</v>
      </c>
      <c r="D142" s="10"/>
      <c r="E142" s="10">
        <v>63</v>
      </c>
      <c r="F142" s="10"/>
      <c r="G142" s="49"/>
      <c r="H142" s="10"/>
      <c r="I142" s="57"/>
      <c r="J142" s="10"/>
      <c r="K142" s="49"/>
      <c r="L142" s="10"/>
      <c r="M142" s="10"/>
      <c r="N142" s="10"/>
      <c r="O142" s="10"/>
      <c r="P142" s="10"/>
      <c r="Q142" s="10"/>
      <c r="R142" s="7"/>
      <c r="S142" s="7"/>
      <c r="T142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2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63</v>
      </c>
      <c r="V142" s="1"/>
    </row>
    <row r="143" spans="1:22" x14ac:dyDescent="0.25">
      <c r="A143" s="10" t="s">
        <v>8</v>
      </c>
      <c r="B143" s="10">
        <v>49</v>
      </c>
      <c r="C143" s="51" t="s">
        <v>85</v>
      </c>
      <c r="D143" s="38"/>
      <c r="E143" s="10">
        <v>62.33</v>
      </c>
      <c r="F143" s="10"/>
      <c r="G143" s="49"/>
      <c r="H143" s="10"/>
      <c r="I143" s="57"/>
      <c r="J143" s="10"/>
      <c r="K143" s="49"/>
      <c r="L143" s="10"/>
      <c r="M143" s="10"/>
      <c r="N143" s="10"/>
      <c r="O143" s="10"/>
      <c r="P143" s="10"/>
      <c r="Q143" s="10"/>
      <c r="R143" s="2"/>
      <c r="S143" s="7"/>
      <c r="T14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62.33</v>
      </c>
      <c r="V143" s="1"/>
    </row>
    <row r="144" spans="1:22" x14ac:dyDescent="0.25">
      <c r="A144" s="10" t="s">
        <v>8</v>
      </c>
      <c r="B144" s="10">
        <v>50</v>
      </c>
      <c r="C144" s="33" t="s">
        <v>170</v>
      </c>
      <c r="D144" s="10"/>
      <c r="E144" s="10">
        <v>62.33</v>
      </c>
      <c r="F144" s="10"/>
      <c r="G144" s="49"/>
      <c r="H144" s="10"/>
      <c r="I144" s="57"/>
      <c r="J144" s="10"/>
      <c r="K144" s="49"/>
      <c r="L144" s="10"/>
      <c r="M144" s="10"/>
      <c r="N144" s="10"/>
      <c r="O144" s="10"/>
      <c r="P144" s="10"/>
      <c r="Q144" s="10"/>
      <c r="R144" s="7"/>
      <c r="S144" s="7"/>
      <c r="T14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62.33</v>
      </c>
      <c r="V144" s="1"/>
    </row>
    <row r="145" spans="1:54" x14ac:dyDescent="0.25">
      <c r="A145" s="10" t="s">
        <v>8</v>
      </c>
      <c r="B145" s="10">
        <v>51</v>
      </c>
      <c r="C145" s="71" t="s">
        <v>242</v>
      </c>
      <c r="D145" s="81"/>
      <c r="E145" s="49"/>
      <c r="F145" s="10"/>
      <c r="G145" s="49"/>
      <c r="H145" s="10"/>
      <c r="I145" s="57"/>
      <c r="J145" s="10"/>
      <c r="K145" s="10">
        <v>61.67</v>
      </c>
      <c r="L145" s="10"/>
      <c r="M145" s="10"/>
      <c r="N145" s="10"/>
      <c r="O145" s="10"/>
      <c r="P145" s="10"/>
      <c r="Q145" s="10"/>
      <c r="R145" s="72"/>
      <c r="S145" s="7"/>
      <c r="T145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5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61.67</v>
      </c>
      <c r="V145" s="1"/>
    </row>
    <row r="146" spans="1:54" x14ac:dyDescent="0.25">
      <c r="A146" s="10" t="s">
        <v>8</v>
      </c>
      <c r="B146" s="10">
        <v>52</v>
      </c>
      <c r="C146" s="71" t="s">
        <v>243</v>
      </c>
      <c r="D146" s="81"/>
      <c r="E146" s="49"/>
      <c r="F146" s="10"/>
      <c r="G146" s="49"/>
      <c r="H146" s="10"/>
      <c r="I146" s="57"/>
      <c r="J146" s="10"/>
      <c r="K146" s="10">
        <v>61</v>
      </c>
      <c r="L146" s="10"/>
      <c r="M146" s="10"/>
      <c r="N146" s="10"/>
      <c r="O146" s="10"/>
      <c r="P146" s="10"/>
      <c r="Q146" s="10"/>
      <c r="R146" s="72"/>
      <c r="S146" s="7"/>
      <c r="T146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6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61</v>
      </c>
      <c r="V146" s="1"/>
    </row>
    <row r="147" spans="1:54" s="1" customFormat="1" x14ac:dyDescent="0.25">
      <c r="A147" s="10" t="s">
        <v>8</v>
      </c>
      <c r="B147" s="31" t="s">
        <v>105</v>
      </c>
      <c r="C147" s="34" t="s">
        <v>52</v>
      </c>
      <c r="D147" s="10"/>
      <c r="E147" s="10">
        <v>69.16</v>
      </c>
      <c r="F147" s="10"/>
      <c r="G147" s="10">
        <v>71.58</v>
      </c>
      <c r="H147" s="10"/>
      <c r="I147" s="10">
        <v>69.33</v>
      </c>
      <c r="J147" s="10"/>
      <c r="K147" s="10">
        <v>73.33</v>
      </c>
      <c r="L147" s="10"/>
      <c r="M147" s="10"/>
      <c r="N147" s="10"/>
      <c r="O147" s="10"/>
      <c r="P147" s="10"/>
      <c r="Q147" s="10"/>
      <c r="R147" s="7"/>
      <c r="S147" s="7"/>
      <c r="T147" s="19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7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283.39999999999998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</row>
    <row r="148" spans="1:54" s="1" customFormat="1" x14ac:dyDescent="0.25">
      <c r="A148" s="10" t="s">
        <v>8</v>
      </c>
      <c r="B148" s="31" t="s">
        <v>105</v>
      </c>
      <c r="C148" s="34" t="s">
        <v>67</v>
      </c>
      <c r="D148" s="10"/>
      <c r="E148" s="10">
        <v>72.5</v>
      </c>
      <c r="F148" s="10"/>
      <c r="G148" s="10">
        <v>68.25</v>
      </c>
      <c r="H148" s="10"/>
      <c r="I148" s="57"/>
      <c r="J148" s="10"/>
      <c r="K148" s="10">
        <v>71.33</v>
      </c>
      <c r="L148" s="10"/>
      <c r="M148" s="10"/>
      <c r="N148" s="10"/>
      <c r="O148" s="10"/>
      <c r="P148" s="10"/>
      <c r="Q148" s="10"/>
      <c r="R148" s="2"/>
      <c r="S148" s="7"/>
      <c r="T148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48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212.07999999999998</v>
      </c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</row>
    <row r="149" spans="1:54" s="1" customFormat="1" x14ac:dyDescent="0.25">
      <c r="A149" s="10" t="s">
        <v>8</v>
      </c>
      <c r="B149" s="31" t="s">
        <v>105</v>
      </c>
      <c r="C149" s="34" t="s">
        <v>48</v>
      </c>
      <c r="D149" s="10">
        <v>6</v>
      </c>
      <c r="E149" s="10">
        <v>68.67</v>
      </c>
      <c r="F149" s="10"/>
      <c r="G149" s="10">
        <v>70.42</v>
      </c>
      <c r="H149" s="10"/>
      <c r="I149" s="57"/>
      <c r="J149" s="10"/>
      <c r="K149" s="49"/>
      <c r="L149" s="10"/>
      <c r="M149" s="10"/>
      <c r="N149" s="10"/>
      <c r="O149" s="10"/>
      <c r="P149" s="10"/>
      <c r="Q149" s="10"/>
      <c r="R149" s="2"/>
      <c r="S149" s="7"/>
      <c r="T149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49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139.09</v>
      </c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</row>
    <row r="150" spans="1:54" s="1" customFormat="1" x14ac:dyDescent="0.25">
      <c r="A150" s="10" t="s">
        <v>8</v>
      </c>
      <c r="B150" s="31" t="s">
        <v>105</v>
      </c>
      <c r="C150" s="34" t="s">
        <v>142</v>
      </c>
      <c r="D150" s="10"/>
      <c r="E150" s="39"/>
      <c r="F150" s="10"/>
      <c r="G150" s="10">
        <v>71.67</v>
      </c>
      <c r="H150" s="10"/>
      <c r="I150" s="57"/>
      <c r="J150" s="10"/>
      <c r="K150" s="49"/>
      <c r="L150" s="10"/>
      <c r="M150" s="10"/>
      <c r="N150" s="10"/>
      <c r="O150" s="10"/>
      <c r="P150" s="10"/>
      <c r="Q150" s="10"/>
      <c r="R150" s="2"/>
      <c r="S150" s="7"/>
      <c r="T150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0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71.67</v>
      </c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</row>
    <row r="151" spans="1:54" s="1" customFormat="1" x14ac:dyDescent="0.25">
      <c r="A151" s="10" t="s">
        <v>8</v>
      </c>
      <c r="B151" s="31" t="s">
        <v>105</v>
      </c>
      <c r="C151" s="34" t="s">
        <v>220</v>
      </c>
      <c r="D151" s="10"/>
      <c r="E151" s="49"/>
      <c r="F151" s="49"/>
      <c r="G151" s="49"/>
      <c r="H151" s="10"/>
      <c r="I151" s="10">
        <v>70.09</v>
      </c>
      <c r="J151" s="10"/>
      <c r="K151" s="49"/>
      <c r="L151" s="10"/>
      <c r="M151" s="10"/>
      <c r="N151" s="10"/>
      <c r="O151" s="10"/>
      <c r="P151" s="10"/>
      <c r="Q151" s="10"/>
      <c r="R151" s="2"/>
      <c r="S151" s="7"/>
      <c r="T151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1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70.09</v>
      </c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</row>
    <row r="152" spans="1:54" s="1" customFormat="1" x14ac:dyDescent="0.25">
      <c r="A152" s="10" t="s">
        <v>7</v>
      </c>
      <c r="B152" s="31" t="s">
        <v>105</v>
      </c>
      <c r="C152" s="34" t="s">
        <v>239</v>
      </c>
      <c r="D152" s="78"/>
      <c r="E152" s="49"/>
      <c r="F152" s="49"/>
      <c r="G152" s="49"/>
      <c r="H152" s="49"/>
      <c r="I152" s="49"/>
      <c r="J152" s="10"/>
      <c r="K152" s="10">
        <v>68.67</v>
      </c>
      <c r="L152" s="10"/>
      <c r="M152" s="10"/>
      <c r="N152" s="10"/>
      <c r="O152" s="10"/>
      <c r="P152" s="10"/>
      <c r="Q152" s="10"/>
      <c r="R152" s="72"/>
      <c r="S152" s="7"/>
      <c r="T152" s="7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2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68.67</v>
      </c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</row>
    <row r="153" spans="1:54" s="1" customFormat="1" x14ac:dyDescent="0.25">
      <c r="A153" s="10" t="s">
        <v>8</v>
      </c>
      <c r="B153" s="31" t="s">
        <v>118</v>
      </c>
      <c r="C153" s="34" t="s">
        <v>114</v>
      </c>
      <c r="D153" s="10"/>
      <c r="E153" s="10">
        <v>67</v>
      </c>
      <c r="F153" s="10"/>
      <c r="G153" s="49"/>
      <c r="H153" s="10"/>
      <c r="I153" s="57"/>
      <c r="J153" s="10"/>
      <c r="K153" s="49"/>
      <c r="L153" s="10"/>
      <c r="M153" s="10"/>
      <c r="N153" s="10"/>
      <c r="O153" s="10"/>
      <c r="P153" s="10"/>
      <c r="Q153" s="10"/>
      <c r="R153" s="2"/>
      <c r="S153" s="7"/>
      <c r="T153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3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67</v>
      </c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</row>
    <row r="154" spans="1:54" s="1" customFormat="1" x14ac:dyDescent="0.25">
      <c r="A154" s="10" t="s">
        <v>8</v>
      </c>
      <c r="B154" s="31" t="s">
        <v>163</v>
      </c>
      <c r="C154" s="34" t="s">
        <v>159</v>
      </c>
      <c r="D154" s="10"/>
      <c r="E154" s="39"/>
      <c r="F154" s="10"/>
      <c r="G154" s="10">
        <v>65.83</v>
      </c>
      <c r="H154" s="10"/>
      <c r="I154" s="57"/>
      <c r="J154" s="10"/>
      <c r="K154" s="49"/>
      <c r="L154" s="10"/>
      <c r="M154" s="10"/>
      <c r="N154" s="10"/>
      <c r="O154" s="10"/>
      <c r="P154" s="10"/>
      <c r="Q154" s="10"/>
      <c r="R154" s="22"/>
      <c r="S154" s="7"/>
      <c r="T154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4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65.83</v>
      </c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</row>
    <row r="155" spans="1:54" x14ac:dyDescent="0.25">
      <c r="A155" s="10" t="s">
        <v>8</v>
      </c>
      <c r="B155" s="31" t="s">
        <v>163</v>
      </c>
      <c r="C155" s="34" t="s">
        <v>200</v>
      </c>
      <c r="D155" s="38">
        <v>7</v>
      </c>
      <c r="E155" s="49"/>
      <c r="F155" s="10"/>
      <c r="G155" s="10">
        <v>64.17</v>
      </c>
      <c r="H155" s="10"/>
      <c r="I155" s="57"/>
      <c r="J155" s="10"/>
      <c r="K155" s="49"/>
      <c r="L155" s="10"/>
      <c r="M155" s="10"/>
      <c r="N155" s="10"/>
      <c r="O155" s="10"/>
      <c r="P155" s="10"/>
      <c r="Q155" s="10"/>
      <c r="R155" s="22"/>
      <c r="S155" s="7"/>
      <c r="T155" s="2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1</v>
      </c>
      <c r="U155" s="2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64.17</v>
      </c>
      <c r="V155" s="1"/>
    </row>
    <row r="156" spans="1:54" x14ac:dyDescent="0.25">
      <c r="A156" s="10" t="s">
        <v>8</v>
      </c>
      <c r="B156" s="31" t="s">
        <v>146</v>
      </c>
      <c r="C156" s="34" t="s">
        <v>244</v>
      </c>
      <c r="D156" s="78"/>
      <c r="E156" s="49"/>
      <c r="F156" s="10"/>
      <c r="G156" s="49"/>
      <c r="H156" s="10"/>
      <c r="I156" s="57"/>
      <c r="J156" s="10"/>
      <c r="K156" s="10">
        <v>59.67</v>
      </c>
      <c r="L156" s="10"/>
      <c r="M156" s="10"/>
      <c r="N156" s="10"/>
      <c r="O156" s="10"/>
      <c r="P156" s="10"/>
      <c r="Q156" s="10"/>
      <c r="R156" s="82"/>
      <c r="S156" s="7"/>
      <c r="T156" s="83">
        <f>COUNT(Tableau2[[#This Row],[pts étape]],Tableau2[[#This Row],[pts étape2]],Tableau2[[#This Row],[pts étape3]],Tableau2[[#This Row],[pts étape4]],Tableau2[[#This Row],[pts étape5]],Tableau2[[#This Row],[pts étape6]],Tableau2[[#This Row],[pts étape7]])</f>
        <v>0</v>
      </c>
      <c r="U156" s="73">
        <f>Tableau2[[#This Row],[moyenne]]+Tableau2[[#This Row],[moyenne2]]+Tableau2[[#This Row],[moyenne3]]+Tableau2[[#This Row],[moyenne4]]+Tableau2[[#This Row],[moyenne5]]+Tableau2[[#This Row],[moyenne6]]+Tableau2[[#This Row],[moyenne7]]+Tableau2[[#This Row],[moyenne 8]]</f>
        <v>59.67</v>
      </c>
      <c r="V156" s="1"/>
    </row>
    <row r="157" spans="1:54" ht="15.75" thickBot="1" x14ac:dyDescent="0.3">
      <c r="A157" s="11"/>
      <c r="B157" s="12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54" ht="32.25" customHeight="1" thickBot="1" x14ac:dyDescent="0.35">
      <c r="A158" s="8"/>
      <c r="B158" s="8"/>
      <c r="C158" s="32"/>
      <c r="D158" s="64" t="s">
        <v>0</v>
      </c>
      <c r="E158" s="65"/>
      <c r="F158" s="64" t="s">
        <v>1</v>
      </c>
      <c r="G158" s="65"/>
      <c r="H158" s="64" t="s">
        <v>2</v>
      </c>
      <c r="I158" s="65"/>
      <c r="J158" s="64" t="s">
        <v>17</v>
      </c>
      <c r="K158" s="65"/>
      <c r="L158" s="64" t="s">
        <v>22</v>
      </c>
      <c r="M158" s="65"/>
      <c r="N158" s="64" t="s">
        <v>73</v>
      </c>
      <c r="O158" s="65"/>
      <c r="P158" s="64" t="s">
        <v>24</v>
      </c>
      <c r="Q158" s="65"/>
      <c r="R158" s="64" t="s">
        <v>26</v>
      </c>
      <c r="S158" s="65"/>
      <c r="T158" s="67" t="s">
        <v>74</v>
      </c>
      <c r="U158" s="68"/>
      <c r="V158" s="3" t="s">
        <v>75</v>
      </c>
    </row>
    <row r="159" spans="1:54" ht="20.25" customHeight="1" thickBot="1" x14ac:dyDescent="0.3">
      <c r="A159" s="5" t="s">
        <v>15</v>
      </c>
      <c r="B159" s="6" t="s">
        <v>16</v>
      </c>
      <c r="C159" s="5" t="s">
        <v>3</v>
      </c>
      <c r="D159" s="6" t="s">
        <v>33</v>
      </c>
      <c r="E159" s="5" t="s">
        <v>18</v>
      </c>
      <c r="F159" s="6" t="s">
        <v>34</v>
      </c>
      <c r="G159" s="6" t="s">
        <v>19</v>
      </c>
      <c r="H159" s="6" t="s">
        <v>36</v>
      </c>
      <c r="I159" s="6" t="s">
        <v>20</v>
      </c>
      <c r="J159" s="6" t="s">
        <v>35</v>
      </c>
      <c r="K159" s="5" t="s">
        <v>21</v>
      </c>
      <c r="L159" s="6" t="s">
        <v>37</v>
      </c>
      <c r="M159" s="5" t="s">
        <v>23</v>
      </c>
      <c r="N159" s="6" t="s">
        <v>53</v>
      </c>
      <c r="O159" s="5" t="s">
        <v>25</v>
      </c>
      <c r="P159" s="6" t="s">
        <v>54</v>
      </c>
      <c r="Q159" s="5" t="s">
        <v>27</v>
      </c>
      <c r="R159" s="6" t="s">
        <v>72</v>
      </c>
      <c r="S159" s="5" t="s">
        <v>76</v>
      </c>
      <c r="T159" s="9" t="s">
        <v>28</v>
      </c>
      <c r="U159" s="20" t="s">
        <v>29</v>
      </c>
      <c r="V159" s="20" t="s">
        <v>66</v>
      </c>
    </row>
    <row r="160" spans="1:54" ht="15.75" thickTop="1" x14ac:dyDescent="0.25">
      <c r="A160" s="10" t="s">
        <v>9</v>
      </c>
      <c r="B160" s="10">
        <v>1</v>
      </c>
      <c r="C160" s="33" t="s">
        <v>215</v>
      </c>
      <c r="D160" s="10">
        <v>10</v>
      </c>
      <c r="E160" s="10">
        <v>63.83</v>
      </c>
      <c r="F160" s="10"/>
      <c r="G160" s="10">
        <v>67.33</v>
      </c>
      <c r="H160" s="10"/>
      <c r="I160" s="10">
        <v>68.41</v>
      </c>
      <c r="J160" s="10"/>
      <c r="K160" s="10">
        <v>63.58</v>
      </c>
      <c r="L160" s="10"/>
      <c r="M160" s="10"/>
      <c r="N160" s="10"/>
      <c r="O160" s="10"/>
      <c r="P160" s="10"/>
      <c r="Q160" s="10"/>
      <c r="R160" s="10"/>
      <c r="S160" s="10"/>
      <c r="T160" s="18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1</v>
      </c>
      <c r="U160" s="26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263.14999999999998</v>
      </c>
      <c r="V160" s="26"/>
    </row>
    <row r="161" spans="1:22" x14ac:dyDescent="0.25">
      <c r="A161" s="10" t="s">
        <v>9</v>
      </c>
      <c r="B161" s="10">
        <v>2</v>
      </c>
      <c r="C161" s="33" t="s">
        <v>142</v>
      </c>
      <c r="D161" s="10"/>
      <c r="E161" s="49"/>
      <c r="F161" s="10"/>
      <c r="G161" s="10">
        <v>66.92</v>
      </c>
      <c r="H161" s="10"/>
      <c r="I161" s="10">
        <v>66.83</v>
      </c>
      <c r="J161" s="10"/>
      <c r="K161" s="10">
        <v>64.08</v>
      </c>
      <c r="L161" s="10"/>
      <c r="M161" s="10"/>
      <c r="N161" s="10"/>
      <c r="O161" s="10"/>
      <c r="P161" s="10"/>
      <c r="Q161" s="10"/>
      <c r="R161" s="10"/>
      <c r="S161" s="10"/>
      <c r="T161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1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197.82999999999998</v>
      </c>
      <c r="V161" s="10"/>
    </row>
    <row r="162" spans="1:22" x14ac:dyDescent="0.25">
      <c r="A162" s="10" t="s">
        <v>9</v>
      </c>
      <c r="B162" s="10">
        <v>3</v>
      </c>
      <c r="C162" s="33" t="s">
        <v>55</v>
      </c>
      <c r="D162" s="10"/>
      <c r="E162" s="49"/>
      <c r="F162" s="10"/>
      <c r="G162" s="10">
        <v>64.17</v>
      </c>
      <c r="H162" s="10"/>
      <c r="I162" s="10">
        <v>64.16</v>
      </c>
      <c r="J162" s="10"/>
      <c r="K162" s="10">
        <v>64.08</v>
      </c>
      <c r="L162" s="10"/>
      <c r="M162" s="10"/>
      <c r="N162" s="10"/>
      <c r="O162" s="10"/>
      <c r="P162" s="10"/>
      <c r="Q162" s="10"/>
      <c r="R162" s="10"/>
      <c r="S162" s="10"/>
      <c r="T162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2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192.40999999999997</v>
      </c>
      <c r="V162" s="10"/>
    </row>
    <row r="163" spans="1:22" x14ac:dyDescent="0.25">
      <c r="A163" s="27" t="s">
        <v>9</v>
      </c>
      <c r="B163" s="10">
        <v>4</v>
      </c>
      <c r="C163" s="59" t="s">
        <v>47</v>
      </c>
      <c r="D163" s="27"/>
      <c r="E163" s="80"/>
      <c r="F163" s="27"/>
      <c r="G163" s="27">
        <v>60.67</v>
      </c>
      <c r="H163" s="27"/>
      <c r="I163" s="27">
        <v>61.83</v>
      </c>
      <c r="J163" s="27"/>
      <c r="K163" s="27">
        <v>63</v>
      </c>
      <c r="L163" s="27"/>
      <c r="M163" s="27"/>
      <c r="N163" s="27"/>
      <c r="O163" s="27"/>
      <c r="P163" s="27"/>
      <c r="Q163" s="27"/>
      <c r="R163" s="27"/>
      <c r="S163" s="27"/>
      <c r="T163" s="14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3" s="27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185.5</v>
      </c>
      <c r="V163" s="27"/>
    </row>
    <row r="164" spans="1:22" x14ac:dyDescent="0.25">
      <c r="A164" s="10" t="s">
        <v>9</v>
      </c>
      <c r="B164" s="10">
        <v>5</v>
      </c>
      <c r="C164" s="33" t="s">
        <v>69</v>
      </c>
      <c r="D164" s="10"/>
      <c r="E164" s="10">
        <v>63.66</v>
      </c>
      <c r="F164" s="10"/>
      <c r="G164" s="10">
        <v>67.17</v>
      </c>
      <c r="H164" s="10"/>
      <c r="I164" s="49"/>
      <c r="J164" s="10"/>
      <c r="K164" s="49"/>
      <c r="L164" s="10"/>
      <c r="M164" s="10"/>
      <c r="N164" s="10"/>
      <c r="O164" s="10"/>
      <c r="P164" s="10"/>
      <c r="Q164" s="10"/>
      <c r="R164" s="10"/>
      <c r="S164" s="10"/>
      <c r="T164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4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130.82999999999998</v>
      </c>
      <c r="V164" s="47"/>
    </row>
    <row r="165" spans="1:22" x14ac:dyDescent="0.25">
      <c r="A165" s="10" t="s">
        <v>9</v>
      </c>
      <c r="B165" s="10">
        <v>6</v>
      </c>
      <c r="C165" s="33" t="s">
        <v>220</v>
      </c>
      <c r="D165" s="10"/>
      <c r="E165" s="49"/>
      <c r="F165" s="10"/>
      <c r="G165" s="49"/>
      <c r="H165" s="10"/>
      <c r="I165" s="10">
        <v>65.8</v>
      </c>
      <c r="J165" s="10"/>
      <c r="K165" s="49"/>
      <c r="L165" s="10"/>
      <c r="M165" s="10"/>
      <c r="N165" s="10"/>
      <c r="O165" s="10"/>
      <c r="P165" s="10"/>
      <c r="Q165" s="10"/>
      <c r="R165" s="10"/>
      <c r="S165" s="10"/>
      <c r="T165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5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65.8</v>
      </c>
      <c r="V165" s="10"/>
    </row>
    <row r="166" spans="1:22" x14ac:dyDescent="0.25">
      <c r="A166" s="10" t="s">
        <v>9</v>
      </c>
      <c r="B166" s="10">
        <v>7</v>
      </c>
      <c r="C166" s="51" t="s">
        <v>48</v>
      </c>
      <c r="D166" s="10"/>
      <c r="E166" s="49"/>
      <c r="F166" s="10"/>
      <c r="G166" s="10">
        <v>65.75</v>
      </c>
      <c r="H166" s="10"/>
      <c r="I166" s="49"/>
      <c r="J166" s="10"/>
      <c r="K166" s="49"/>
      <c r="L166" s="10"/>
      <c r="M166" s="10"/>
      <c r="N166" s="10"/>
      <c r="O166" s="10"/>
      <c r="P166" s="10"/>
      <c r="Q166" s="10"/>
      <c r="R166" s="10"/>
      <c r="S166" s="10"/>
      <c r="T166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6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65.75</v>
      </c>
      <c r="V166" s="10"/>
    </row>
    <row r="167" spans="1:22" x14ac:dyDescent="0.25">
      <c r="A167" s="10" t="s">
        <v>9</v>
      </c>
      <c r="B167" s="10">
        <v>8</v>
      </c>
      <c r="C167" s="33" t="s">
        <v>141</v>
      </c>
      <c r="D167" s="10"/>
      <c r="E167" s="49"/>
      <c r="F167" s="10"/>
      <c r="G167" s="10">
        <v>64.08</v>
      </c>
      <c r="H167" s="10"/>
      <c r="I167" s="49"/>
      <c r="J167" s="10"/>
      <c r="K167" s="49"/>
      <c r="L167" s="10"/>
      <c r="M167" s="10"/>
      <c r="N167" s="10"/>
      <c r="O167" s="10"/>
      <c r="P167" s="10"/>
      <c r="Q167" s="10"/>
      <c r="R167" s="10"/>
      <c r="S167" s="10"/>
      <c r="T167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7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64.08</v>
      </c>
      <c r="V167" s="10"/>
    </row>
    <row r="168" spans="1:22" x14ac:dyDescent="0.25">
      <c r="A168" s="10" t="s">
        <v>9</v>
      </c>
      <c r="B168" s="10">
        <v>9</v>
      </c>
      <c r="C168" s="33" t="s">
        <v>109</v>
      </c>
      <c r="D168" s="78"/>
      <c r="E168" s="49"/>
      <c r="F168" s="10"/>
      <c r="G168" s="49"/>
      <c r="H168" s="49"/>
      <c r="I168" s="49"/>
      <c r="J168" s="10"/>
      <c r="K168" s="10">
        <v>63.25</v>
      </c>
      <c r="L168" s="78"/>
      <c r="M168" s="78"/>
      <c r="N168" s="78"/>
      <c r="O168" s="78"/>
      <c r="P168" s="78"/>
      <c r="Q168" s="78"/>
      <c r="R168" s="78"/>
      <c r="S168" s="78"/>
      <c r="T168" s="72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8" s="78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63.25</v>
      </c>
      <c r="V168" s="78"/>
    </row>
    <row r="169" spans="1:22" x14ac:dyDescent="0.25">
      <c r="A169" s="10" t="s">
        <v>9</v>
      </c>
      <c r="B169" s="31" t="s">
        <v>105</v>
      </c>
      <c r="C169" s="34" t="s">
        <v>104</v>
      </c>
      <c r="D169" s="10"/>
      <c r="E169" s="10">
        <v>68</v>
      </c>
      <c r="F169" s="10"/>
      <c r="G169" s="49"/>
      <c r="H169" s="10"/>
      <c r="I169" s="49"/>
      <c r="J169" s="10"/>
      <c r="K169" s="49"/>
      <c r="L169" s="10"/>
      <c r="M169" s="10"/>
      <c r="N169" s="10"/>
      <c r="O169" s="10"/>
      <c r="P169" s="10"/>
      <c r="Q169" s="10"/>
      <c r="R169" s="10"/>
      <c r="S169" s="10"/>
      <c r="T169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69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68</v>
      </c>
      <c r="V169" s="10"/>
    </row>
    <row r="170" spans="1:22" x14ac:dyDescent="0.25">
      <c r="A170" s="10" t="s">
        <v>9</v>
      </c>
      <c r="B170" s="31" t="s">
        <v>105</v>
      </c>
      <c r="C170" s="34" t="s">
        <v>221</v>
      </c>
      <c r="D170" s="10"/>
      <c r="E170" s="49"/>
      <c r="F170" s="49"/>
      <c r="G170" s="49"/>
      <c r="H170" s="10"/>
      <c r="I170" s="10">
        <v>64.33</v>
      </c>
      <c r="J170" s="10"/>
      <c r="K170" s="49"/>
      <c r="L170" s="10"/>
      <c r="M170" s="10"/>
      <c r="N170" s="10"/>
      <c r="O170" s="10"/>
      <c r="P170" s="10"/>
      <c r="Q170" s="10"/>
      <c r="R170" s="10"/>
      <c r="S170" s="10"/>
      <c r="T170" s="7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70" s="10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64.33</v>
      </c>
      <c r="V170" s="10"/>
    </row>
    <row r="171" spans="1:22" x14ac:dyDescent="0.25">
      <c r="A171" s="10" t="s">
        <v>9</v>
      </c>
      <c r="B171" s="31" t="s">
        <v>138</v>
      </c>
      <c r="C171" s="34" t="s">
        <v>245</v>
      </c>
      <c r="D171" s="78"/>
      <c r="E171" s="49"/>
      <c r="F171" s="10"/>
      <c r="G171" s="49"/>
      <c r="H171" s="49"/>
      <c r="I171" s="49"/>
      <c r="J171" s="10"/>
      <c r="K171" s="10">
        <v>59.75</v>
      </c>
      <c r="L171" s="78"/>
      <c r="M171" s="78"/>
      <c r="N171" s="78"/>
      <c r="O171" s="78"/>
      <c r="P171" s="78"/>
      <c r="Q171" s="78"/>
      <c r="R171" s="78"/>
      <c r="S171" s="78"/>
      <c r="T171" s="72">
        <f>COUNT(Tableau3[[#This Row],[pts étape]],Tableau3[[#This Row],[pts étape2]],Tableau3[[#This Row],[pts étape3]],Tableau3[[#This Row],[pts étape4]],Tableau3[[#This Row],[pts étape5]],Tableau3[[#This Row],[pts étape6]],Tableau3[[#This Row],[pts étape7]])</f>
        <v>0</v>
      </c>
      <c r="U171" s="78">
        <f>Tableau3[[#This Row],[moyenne]]+Tableau3[[#This Row],[moyenne2]]+Tableau3[[#This Row],[moyenne3]]+Tableau3[[#This Row],[moyenne4]]+Tableau3[[#This Row],[moyenne5]]+Tableau3[[#This Row],[moyenne6]]+Tableau3[[#This Row],[moyenne7]]+Tableau3[[#This Row],[moyenne 8]]</f>
        <v>59.75</v>
      </c>
      <c r="V171" s="78"/>
    </row>
    <row r="172" spans="1:22" ht="15.75" thickBot="1" x14ac:dyDescent="0.3">
      <c r="A172" s="11"/>
      <c r="B172" s="12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22" ht="36.75" customHeight="1" thickBot="1" x14ac:dyDescent="0.35">
      <c r="A173" s="8"/>
      <c r="B173" s="8"/>
      <c r="C173" s="32"/>
      <c r="D173" s="64" t="s">
        <v>0</v>
      </c>
      <c r="E173" s="65"/>
      <c r="F173" s="64" t="s">
        <v>1</v>
      </c>
      <c r="G173" s="65"/>
      <c r="H173" s="64" t="s">
        <v>2</v>
      </c>
      <c r="I173" s="65"/>
      <c r="J173" s="64" t="s">
        <v>17</v>
      </c>
      <c r="K173" s="65"/>
      <c r="L173" s="64" t="s">
        <v>22</v>
      </c>
      <c r="M173" s="65"/>
      <c r="N173" s="64" t="s">
        <v>73</v>
      </c>
      <c r="O173" s="65"/>
      <c r="P173" s="64" t="s">
        <v>24</v>
      </c>
      <c r="Q173" s="65"/>
      <c r="R173" s="64" t="s">
        <v>26</v>
      </c>
      <c r="S173" s="65"/>
      <c r="T173" s="67" t="s">
        <v>74</v>
      </c>
      <c r="U173" s="68"/>
      <c r="V173" s="3" t="s">
        <v>75</v>
      </c>
    </row>
    <row r="174" spans="1:22" ht="15.75" thickBot="1" x14ac:dyDescent="0.3">
      <c r="A174" s="5" t="s">
        <v>15</v>
      </c>
      <c r="B174" s="6" t="s">
        <v>16</v>
      </c>
      <c r="C174" s="5" t="s">
        <v>3</v>
      </c>
      <c r="D174" s="6" t="s">
        <v>33</v>
      </c>
      <c r="E174" s="5" t="s">
        <v>18</v>
      </c>
      <c r="F174" s="6" t="s">
        <v>34</v>
      </c>
      <c r="G174" s="6" t="s">
        <v>19</v>
      </c>
      <c r="H174" s="6" t="s">
        <v>36</v>
      </c>
      <c r="I174" s="6" t="s">
        <v>20</v>
      </c>
      <c r="J174" s="6" t="s">
        <v>35</v>
      </c>
      <c r="K174" s="5" t="s">
        <v>21</v>
      </c>
      <c r="L174" s="6" t="s">
        <v>37</v>
      </c>
      <c r="M174" s="5" t="s">
        <v>23</v>
      </c>
      <c r="N174" s="6" t="s">
        <v>53</v>
      </c>
      <c r="O174" s="5" t="s">
        <v>25</v>
      </c>
      <c r="P174" s="6" t="s">
        <v>54</v>
      </c>
      <c r="Q174" s="5" t="s">
        <v>27</v>
      </c>
      <c r="R174" s="6" t="s">
        <v>72</v>
      </c>
      <c r="S174" s="5" t="s">
        <v>76</v>
      </c>
      <c r="T174" s="9" t="s">
        <v>28</v>
      </c>
      <c r="U174" s="20" t="s">
        <v>29</v>
      </c>
      <c r="V174" s="20" t="s">
        <v>66</v>
      </c>
    </row>
    <row r="175" spans="1:22" ht="15.75" thickTop="1" x14ac:dyDescent="0.25">
      <c r="A175" s="10" t="s">
        <v>10</v>
      </c>
      <c r="B175" s="10">
        <v>1</v>
      </c>
      <c r="C175" s="51" t="s">
        <v>104</v>
      </c>
      <c r="D175" s="10"/>
      <c r="E175" s="10">
        <v>65</v>
      </c>
      <c r="F175" s="10"/>
      <c r="G175" s="10">
        <v>66.417000000000002</v>
      </c>
      <c r="H175" s="10"/>
      <c r="I175" s="49"/>
      <c r="J175" s="10"/>
      <c r="K175" s="10">
        <v>65.5</v>
      </c>
      <c r="L175" s="10"/>
      <c r="M175" s="10"/>
      <c r="N175" s="10"/>
      <c r="O175" s="10"/>
      <c r="P175" s="10"/>
      <c r="Q175" s="10"/>
      <c r="R175" s="10"/>
      <c r="S175" s="10"/>
      <c r="T175" s="18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75" s="26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196.917</v>
      </c>
      <c r="V175" s="26"/>
    </row>
    <row r="176" spans="1:22" x14ac:dyDescent="0.25">
      <c r="A176" s="10" t="s">
        <v>10</v>
      </c>
      <c r="B176" s="10">
        <v>2</v>
      </c>
      <c r="C176" s="51" t="s">
        <v>143</v>
      </c>
      <c r="D176" s="10"/>
      <c r="E176" s="49"/>
      <c r="F176" s="10"/>
      <c r="G176" s="10">
        <v>67.084000000000003</v>
      </c>
      <c r="H176" s="10"/>
      <c r="I176" s="10">
        <v>65.75</v>
      </c>
      <c r="J176" s="10"/>
      <c r="K176" s="10">
        <v>63.83</v>
      </c>
      <c r="L176" s="10"/>
      <c r="M176" s="10"/>
      <c r="N176" s="10"/>
      <c r="O176" s="10"/>
      <c r="P176" s="10"/>
      <c r="Q176" s="10"/>
      <c r="R176" s="10"/>
      <c r="S176" s="10"/>
      <c r="T176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76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196.66399999999999</v>
      </c>
      <c r="V176" s="10"/>
    </row>
    <row r="177" spans="1:22" x14ac:dyDescent="0.25">
      <c r="A177" s="10" t="s">
        <v>10</v>
      </c>
      <c r="B177" s="10">
        <v>3</v>
      </c>
      <c r="C177" s="51" t="s">
        <v>61</v>
      </c>
      <c r="D177" s="10"/>
      <c r="E177" s="10">
        <v>59.67</v>
      </c>
      <c r="F177" s="10"/>
      <c r="G177" s="10">
        <v>64.75</v>
      </c>
      <c r="H177" s="10"/>
      <c r="I177" s="10">
        <v>66.33</v>
      </c>
      <c r="J177" s="10"/>
      <c r="K177" s="49"/>
      <c r="L177" s="10"/>
      <c r="M177" s="10"/>
      <c r="N177" s="10"/>
      <c r="O177" s="10"/>
      <c r="P177" s="10"/>
      <c r="Q177" s="10"/>
      <c r="R177" s="10"/>
      <c r="S177" s="10"/>
      <c r="T177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77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190.75</v>
      </c>
      <c r="V177" s="10"/>
    </row>
    <row r="178" spans="1:22" x14ac:dyDescent="0.25">
      <c r="A178" s="10" t="s">
        <v>10</v>
      </c>
      <c r="B178" s="10">
        <v>4</v>
      </c>
      <c r="C178" s="51" t="s">
        <v>144</v>
      </c>
      <c r="D178" s="10"/>
      <c r="E178" s="49"/>
      <c r="F178" s="10"/>
      <c r="G178" s="10">
        <v>67.334000000000003</v>
      </c>
      <c r="H178" s="10"/>
      <c r="I178" s="49"/>
      <c r="J178" s="10"/>
      <c r="K178" s="10">
        <v>64.42</v>
      </c>
      <c r="L178" s="10"/>
      <c r="M178" s="10"/>
      <c r="N178" s="10"/>
      <c r="O178" s="10"/>
      <c r="P178" s="10"/>
      <c r="Q178" s="10"/>
      <c r="R178" s="10"/>
      <c r="S178" s="10"/>
      <c r="T178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78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131.75400000000002</v>
      </c>
      <c r="V178" s="10"/>
    </row>
    <row r="179" spans="1:22" x14ac:dyDescent="0.25">
      <c r="A179" s="10" t="s">
        <v>10</v>
      </c>
      <c r="B179" s="10">
        <v>5</v>
      </c>
      <c r="C179" s="51" t="s">
        <v>219</v>
      </c>
      <c r="D179" s="10"/>
      <c r="E179" s="49"/>
      <c r="F179" s="39"/>
      <c r="G179" s="49"/>
      <c r="H179" s="10"/>
      <c r="I179" s="10">
        <v>66.41</v>
      </c>
      <c r="J179" s="10"/>
      <c r="K179" s="49"/>
      <c r="L179" s="10"/>
      <c r="M179" s="10"/>
      <c r="N179" s="10"/>
      <c r="O179" s="10"/>
      <c r="P179" s="10"/>
      <c r="Q179" s="10"/>
      <c r="R179" s="10"/>
      <c r="S179" s="10"/>
      <c r="T179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79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66.41</v>
      </c>
      <c r="V179" s="10"/>
    </row>
    <row r="180" spans="1:22" x14ac:dyDescent="0.25">
      <c r="A180" s="10" t="s">
        <v>10</v>
      </c>
      <c r="B180" s="10">
        <v>6</v>
      </c>
      <c r="C180" s="51" t="s">
        <v>68</v>
      </c>
      <c r="D180" s="10"/>
      <c r="E180" s="49"/>
      <c r="F180" s="39"/>
      <c r="G180" s="49"/>
      <c r="H180" s="10"/>
      <c r="I180" s="10">
        <v>63.83</v>
      </c>
      <c r="J180" s="10"/>
      <c r="K180" s="49"/>
      <c r="L180" s="10"/>
      <c r="M180" s="10"/>
      <c r="N180" s="10"/>
      <c r="O180" s="10"/>
      <c r="P180" s="10"/>
      <c r="Q180" s="10"/>
      <c r="R180" s="10"/>
      <c r="S180" s="10"/>
      <c r="T180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80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63.83</v>
      </c>
      <c r="V180" s="10"/>
    </row>
    <row r="181" spans="1:22" ht="15" customHeight="1" x14ac:dyDescent="0.25">
      <c r="A181" s="2" t="s">
        <v>10</v>
      </c>
      <c r="B181" s="10">
        <v>7</v>
      </c>
      <c r="C181" s="33" t="s">
        <v>246</v>
      </c>
      <c r="D181" s="10"/>
      <c r="E181" s="49"/>
      <c r="F181" s="10"/>
      <c r="G181" s="10"/>
      <c r="H181" s="10"/>
      <c r="I181" s="49"/>
      <c r="J181" s="10"/>
      <c r="K181" s="78">
        <v>61.92</v>
      </c>
      <c r="L181" s="78"/>
      <c r="M181" s="78"/>
      <c r="N181" s="78"/>
      <c r="O181" s="78"/>
      <c r="P181" s="78"/>
      <c r="Q181" s="78"/>
      <c r="R181" s="78"/>
      <c r="S181" s="78"/>
      <c r="T181" s="72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81" s="78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61.92</v>
      </c>
      <c r="V181" s="78"/>
    </row>
    <row r="182" spans="1:22" x14ac:dyDescent="0.25">
      <c r="A182" s="2" t="s">
        <v>10</v>
      </c>
      <c r="B182" s="10">
        <v>8</v>
      </c>
      <c r="C182" s="33" t="s">
        <v>103</v>
      </c>
      <c r="D182" s="10">
        <v>9</v>
      </c>
      <c r="E182" s="10">
        <v>60.5</v>
      </c>
      <c r="F182" s="10"/>
      <c r="G182" s="49"/>
      <c r="H182" s="10"/>
      <c r="I182" s="49"/>
      <c r="J182" s="10"/>
      <c r="K182" s="49"/>
      <c r="L182" s="10"/>
      <c r="M182" s="10"/>
      <c r="N182" s="10"/>
      <c r="O182" s="10"/>
      <c r="P182" s="10"/>
      <c r="Q182" s="10"/>
      <c r="R182" s="10"/>
      <c r="S182" s="10"/>
      <c r="T182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1</v>
      </c>
      <c r="U182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60.5</v>
      </c>
      <c r="V182" s="10"/>
    </row>
    <row r="183" spans="1:22" x14ac:dyDescent="0.25">
      <c r="A183" s="10" t="s">
        <v>10</v>
      </c>
      <c r="B183" s="10">
        <v>9</v>
      </c>
      <c r="C183" s="33" t="s">
        <v>247</v>
      </c>
      <c r="D183" s="10"/>
      <c r="E183" s="49"/>
      <c r="F183" s="10"/>
      <c r="G183" s="10"/>
      <c r="H183" s="10"/>
      <c r="I183" s="49"/>
      <c r="J183" s="10"/>
      <c r="K183" s="78">
        <v>59.5</v>
      </c>
      <c r="L183" s="78"/>
      <c r="M183" s="78"/>
      <c r="N183" s="78"/>
      <c r="O183" s="78"/>
      <c r="P183" s="78"/>
      <c r="Q183" s="78"/>
      <c r="R183" s="78"/>
      <c r="S183" s="78"/>
      <c r="T183" s="72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83" s="78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59.5</v>
      </c>
      <c r="V183" s="78"/>
    </row>
    <row r="184" spans="1:22" x14ac:dyDescent="0.25">
      <c r="A184" s="10" t="s">
        <v>10</v>
      </c>
      <c r="B184" s="10">
        <v>10</v>
      </c>
      <c r="C184" s="33" t="s">
        <v>195</v>
      </c>
      <c r="D184" s="10">
        <v>10</v>
      </c>
      <c r="E184" s="49"/>
      <c r="F184" s="10"/>
      <c r="G184" s="10">
        <v>59.334000000000003</v>
      </c>
      <c r="H184" s="10"/>
      <c r="I184" s="49"/>
      <c r="J184" s="10"/>
      <c r="K184" s="49"/>
      <c r="L184" s="10"/>
      <c r="M184" s="10"/>
      <c r="N184" s="10"/>
      <c r="O184" s="10"/>
      <c r="P184" s="10"/>
      <c r="Q184" s="10"/>
      <c r="R184" s="10"/>
      <c r="S184" s="10"/>
      <c r="T184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1</v>
      </c>
      <c r="U184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59.334000000000003</v>
      </c>
      <c r="V184" s="78"/>
    </row>
    <row r="185" spans="1:22" x14ac:dyDescent="0.25">
      <c r="A185" s="2" t="s">
        <v>10</v>
      </c>
      <c r="B185" s="31" t="s">
        <v>138</v>
      </c>
      <c r="C185" s="34" t="s">
        <v>70</v>
      </c>
      <c r="D185" s="10">
        <v>7</v>
      </c>
      <c r="E185" s="10">
        <v>61.5</v>
      </c>
      <c r="F185" s="10"/>
      <c r="G185" s="49"/>
      <c r="H185" s="10"/>
      <c r="I185" s="49"/>
      <c r="J185" s="10"/>
      <c r="K185" s="49"/>
      <c r="L185" s="10"/>
      <c r="M185" s="10"/>
      <c r="N185" s="10"/>
      <c r="O185" s="10"/>
      <c r="P185" s="10"/>
      <c r="Q185" s="10"/>
      <c r="R185" s="10"/>
      <c r="S185" s="10"/>
      <c r="T185" s="7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1</v>
      </c>
      <c r="U185" s="10">
        <f>Tableau4[[#This Row],[moyenne]]+Tableau4[[#This Row],[moyenne2]]+Tableau4[[#This Row],[moyenne3]]+Tableau4[[#This Row],[moyenne4]]+Tableau4[[#This Row],[moyenne5]]+Tableau4[[#This Row],[moyenne6]]+Tableau4[[#This Row],[moyenne7]]+Tableau4[[#This Row],[moyenne 8]]</f>
        <v>61.5</v>
      </c>
      <c r="V185" s="10"/>
    </row>
    <row r="186" spans="1:22" ht="15.75" thickBot="1" x14ac:dyDescent="0.3"/>
    <row r="187" spans="1:22" ht="42" hidden="1" customHeight="1" thickBot="1" x14ac:dyDescent="0.35">
      <c r="A187" s="8"/>
      <c r="B187" s="8"/>
      <c r="C187" s="32"/>
      <c r="D187" s="62" t="s">
        <v>0</v>
      </c>
      <c r="E187" s="63"/>
      <c r="F187" s="62" t="s">
        <v>1</v>
      </c>
      <c r="G187" s="63"/>
      <c r="H187" s="62" t="s">
        <v>2</v>
      </c>
      <c r="I187" s="63"/>
      <c r="J187" s="62" t="s">
        <v>17</v>
      </c>
      <c r="K187" s="63"/>
      <c r="L187" s="62" t="s">
        <v>22</v>
      </c>
      <c r="M187" s="63"/>
      <c r="N187" s="62" t="s">
        <v>73</v>
      </c>
      <c r="O187" s="63"/>
      <c r="P187" s="62" t="s">
        <v>24</v>
      </c>
      <c r="Q187" s="63"/>
      <c r="R187" s="62" t="s">
        <v>26</v>
      </c>
      <c r="S187" s="63"/>
      <c r="T187" s="67" t="s">
        <v>74</v>
      </c>
      <c r="U187" s="68"/>
      <c r="V187" s="3" t="s">
        <v>75</v>
      </c>
    </row>
    <row r="188" spans="1:22" ht="15.75" hidden="1" thickBot="1" x14ac:dyDescent="0.3">
      <c r="A188" s="52" t="s">
        <v>15</v>
      </c>
      <c r="B188" s="53" t="s">
        <v>16</v>
      </c>
      <c r="C188" s="52" t="s">
        <v>3</v>
      </c>
      <c r="D188" s="53" t="s">
        <v>33</v>
      </c>
      <c r="E188" s="52" t="s">
        <v>18</v>
      </c>
      <c r="F188" s="53" t="s">
        <v>34</v>
      </c>
      <c r="G188" s="53" t="s">
        <v>19</v>
      </c>
      <c r="H188" s="53" t="s">
        <v>36</v>
      </c>
      <c r="I188" s="53" t="s">
        <v>20</v>
      </c>
      <c r="J188" s="53" t="s">
        <v>35</v>
      </c>
      <c r="K188" s="52" t="s">
        <v>21</v>
      </c>
      <c r="L188" s="53" t="s">
        <v>37</v>
      </c>
      <c r="M188" s="52" t="s">
        <v>23</v>
      </c>
      <c r="N188" s="53" t="s">
        <v>53</v>
      </c>
      <c r="O188" s="52" t="s">
        <v>25</v>
      </c>
      <c r="P188" s="53" t="s">
        <v>54</v>
      </c>
      <c r="Q188" s="52" t="s">
        <v>27</v>
      </c>
      <c r="R188" s="53" t="s">
        <v>72</v>
      </c>
      <c r="S188" s="52" t="s">
        <v>76</v>
      </c>
      <c r="T188" s="54" t="s">
        <v>28</v>
      </c>
      <c r="U188" s="55" t="s">
        <v>29</v>
      </c>
      <c r="V188" s="55" t="s">
        <v>66</v>
      </c>
    </row>
    <row r="189" spans="1:22" ht="18.75" hidden="1" customHeight="1" thickTop="1" x14ac:dyDescent="0.25">
      <c r="A189" s="10" t="s">
        <v>213</v>
      </c>
      <c r="B189" s="10" t="s">
        <v>105</v>
      </c>
      <c r="C189" s="33" t="s">
        <v>214</v>
      </c>
      <c r="D189" s="10"/>
      <c r="E189" s="10">
        <v>64.66</v>
      </c>
      <c r="F189" s="10"/>
      <c r="G189" s="10">
        <v>72.58</v>
      </c>
      <c r="H189" s="10"/>
      <c r="I189" s="39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8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89" s="26">
        <f>E189+G189</f>
        <v>137.24</v>
      </c>
      <c r="V189" s="26"/>
    </row>
    <row r="190" spans="1:22" ht="15.75" hidden="1" thickBot="1" x14ac:dyDescent="0.3"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22" ht="20.25" thickBot="1" x14ac:dyDescent="0.35">
      <c r="A191" s="8"/>
      <c r="B191" s="8"/>
      <c r="C191" s="32"/>
      <c r="D191" s="62" t="s">
        <v>0</v>
      </c>
      <c r="E191" s="63"/>
      <c r="F191" s="62" t="s">
        <v>1</v>
      </c>
      <c r="G191" s="63"/>
      <c r="H191" s="62" t="s">
        <v>2</v>
      </c>
      <c r="I191" s="63"/>
      <c r="J191" s="62" t="s">
        <v>17</v>
      </c>
      <c r="K191" s="63"/>
      <c r="L191" s="62" t="s">
        <v>22</v>
      </c>
      <c r="M191" s="63"/>
      <c r="N191" s="62" t="s">
        <v>73</v>
      </c>
      <c r="O191" s="63"/>
      <c r="P191" s="62" t="s">
        <v>24</v>
      </c>
      <c r="Q191" s="63"/>
      <c r="R191" s="62" t="s">
        <v>26</v>
      </c>
      <c r="S191" s="63"/>
      <c r="T191" s="67" t="s">
        <v>74</v>
      </c>
      <c r="U191" s="68"/>
      <c r="V191" s="3" t="s">
        <v>75</v>
      </c>
    </row>
    <row r="192" spans="1:22" ht="15.75" thickBot="1" x14ac:dyDescent="0.3">
      <c r="A192" s="52" t="s">
        <v>15</v>
      </c>
      <c r="B192" s="53" t="s">
        <v>16</v>
      </c>
      <c r="C192" s="52" t="s">
        <v>3</v>
      </c>
      <c r="D192" s="53" t="s">
        <v>33</v>
      </c>
      <c r="E192" s="52" t="s">
        <v>18</v>
      </c>
      <c r="F192" s="53" t="s">
        <v>34</v>
      </c>
      <c r="G192" s="53" t="s">
        <v>19</v>
      </c>
      <c r="H192" s="53" t="s">
        <v>36</v>
      </c>
      <c r="I192" s="53" t="s">
        <v>20</v>
      </c>
      <c r="J192" s="53" t="s">
        <v>35</v>
      </c>
      <c r="K192" s="52" t="s">
        <v>21</v>
      </c>
      <c r="L192" s="53" t="s">
        <v>37</v>
      </c>
      <c r="M192" s="52" t="s">
        <v>23</v>
      </c>
      <c r="N192" s="53" t="s">
        <v>53</v>
      </c>
      <c r="O192" s="52" t="s">
        <v>25</v>
      </c>
      <c r="P192" s="53" t="s">
        <v>54</v>
      </c>
      <c r="Q192" s="52" t="s">
        <v>27</v>
      </c>
      <c r="R192" s="53" t="s">
        <v>72</v>
      </c>
      <c r="S192" s="52" t="s">
        <v>76</v>
      </c>
      <c r="T192" s="54" t="s">
        <v>28</v>
      </c>
      <c r="U192" s="55" t="s">
        <v>29</v>
      </c>
      <c r="V192" s="55" t="s">
        <v>66</v>
      </c>
    </row>
    <row r="193" spans="1:22" ht="15.75" thickTop="1" x14ac:dyDescent="0.25">
      <c r="A193" s="84" t="s">
        <v>217</v>
      </c>
      <c r="B193" s="84">
        <v>1</v>
      </c>
      <c r="C193" s="85" t="s">
        <v>214</v>
      </c>
      <c r="D193" s="84"/>
      <c r="E193" s="84"/>
      <c r="F193" s="84"/>
      <c r="G193" s="84"/>
      <c r="H193" s="84"/>
      <c r="I193" s="84">
        <v>67.83</v>
      </c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6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93" s="87">
        <f>E193+G193+I193</f>
        <v>67.83</v>
      </c>
      <c r="V193" s="87"/>
    </row>
    <row r="194" spans="1:22" x14ac:dyDescent="0.25">
      <c r="A194" s="10" t="s">
        <v>217</v>
      </c>
      <c r="B194" s="10">
        <v>2</v>
      </c>
      <c r="C194" s="33" t="s">
        <v>218</v>
      </c>
      <c r="D194" s="10"/>
      <c r="E194" s="49"/>
      <c r="F194" s="49"/>
      <c r="G194" s="49"/>
      <c r="H194" s="10"/>
      <c r="I194" s="10">
        <v>59.91</v>
      </c>
      <c r="J194" s="10"/>
      <c r="K194" s="49"/>
      <c r="L194" s="10"/>
      <c r="M194" s="10"/>
      <c r="N194" s="10"/>
      <c r="O194" s="10"/>
      <c r="P194" s="10"/>
      <c r="Q194" s="10"/>
      <c r="R194" s="10"/>
      <c r="S194" s="10"/>
      <c r="T194" s="18">
        <f>COUNT(Tableau4[[#This Row],[pts étape]],Tableau4[[#This Row],[pts étape2]],Tableau4[[#This Row],[pts étape3]],Tableau4[[#This Row],[pts étape4]],Tableau4[[#This Row],[pts étape5]],Tableau4[[#This Row],[pts étape6]],Tableau4[[#This Row],[pts étape7]])</f>
        <v>0</v>
      </c>
      <c r="U194" s="26">
        <f>E194+G194+I194</f>
        <v>59.91</v>
      </c>
      <c r="V194" s="26"/>
    </row>
    <row r="195" spans="1:22" x14ac:dyDescent="0.25"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22" x14ac:dyDescent="0.25"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22" x14ac:dyDescent="0.25"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22" x14ac:dyDescent="0.25"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22" x14ac:dyDescent="0.25"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22" x14ac:dyDescent="0.25"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22" x14ac:dyDescent="0.25"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22" x14ac:dyDescent="0.25"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22" x14ac:dyDescent="0.25"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22" x14ac:dyDescent="0.25"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</sheetData>
  <mergeCells count="82">
    <mergeCell ref="N191:O191"/>
    <mergeCell ref="P191:Q191"/>
    <mergeCell ref="R191:S191"/>
    <mergeCell ref="T191:U191"/>
    <mergeCell ref="D191:E191"/>
    <mergeCell ref="F191:G191"/>
    <mergeCell ref="H191:I191"/>
    <mergeCell ref="J191:K191"/>
    <mergeCell ref="L191:M191"/>
    <mergeCell ref="T187:U187"/>
    <mergeCell ref="T93:U93"/>
    <mergeCell ref="P158:Q158"/>
    <mergeCell ref="R158:S158"/>
    <mergeCell ref="T158:U158"/>
    <mergeCell ref="P173:Q173"/>
    <mergeCell ref="R173:S173"/>
    <mergeCell ref="T173:U173"/>
    <mergeCell ref="P93:Q93"/>
    <mergeCell ref="R93:S93"/>
    <mergeCell ref="N24:O24"/>
    <mergeCell ref="T24:U24"/>
    <mergeCell ref="P32:Q32"/>
    <mergeCell ref="R32:S32"/>
    <mergeCell ref="T32:U32"/>
    <mergeCell ref="P24:Q24"/>
    <mergeCell ref="R24:S24"/>
    <mergeCell ref="N32:O32"/>
    <mergeCell ref="P4:Q4"/>
    <mergeCell ref="T4:U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N4:O4"/>
    <mergeCell ref="R4:S4"/>
    <mergeCell ref="D4:E4"/>
    <mergeCell ref="F4:G4"/>
    <mergeCell ref="H4:I4"/>
    <mergeCell ref="J4:K4"/>
    <mergeCell ref="L4:M4"/>
    <mergeCell ref="C1:K3"/>
    <mergeCell ref="D32:E32"/>
    <mergeCell ref="F32:G32"/>
    <mergeCell ref="H32:I32"/>
    <mergeCell ref="J32:K32"/>
    <mergeCell ref="L32:M32"/>
    <mergeCell ref="D24:E24"/>
    <mergeCell ref="F24:G24"/>
    <mergeCell ref="H24:I24"/>
    <mergeCell ref="J24:K24"/>
    <mergeCell ref="L24:M24"/>
    <mergeCell ref="N93:O93"/>
    <mergeCell ref="D158:E158"/>
    <mergeCell ref="F158:G158"/>
    <mergeCell ref="H158:I158"/>
    <mergeCell ref="J158:K158"/>
    <mergeCell ref="L158:M158"/>
    <mergeCell ref="N158:O158"/>
    <mergeCell ref="D93:E93"/>
    <mergeCell ref="F93:G93"/>
    <mergeCell ref="H93:I93"/>
    <mergeCell ref="J93:K93"/>
    <mergeCell ref="L93:M93"/>
    <mergeCell ref="N173:O173"/>
    <mergeCell ref="D173:E173"/>
    <mergeCell ref="F173:G173"/>
    <mergeCell ref="H173:I173"/>
    <mergeCell ref="J173:K173"/>
    <mergeCell ref="L173:M173"/>
    <mergeCell ref="N187:O187"/>
    <mergeCell ref="P187:Q187"/>
    <mergeCell ref="R187:S187"/>
    <mergeCell ref="D187:E187"/>
    <mergeCell ref="F187:G187"/>
    <mergeCell ref="H187:I187"/>
    <mergeCell ref="J187:K187"/>
    <mergeCell ref="L187:M187"/>
  </mergeCells>
  <phoneticPr fontId="1" type="noConversion"/>
  <hyperlinks>
    <hyperlink ref="C176" r:id="rId1" tooltip="Voir sa fiche" display="https://www.telemat.org/FFE/sif/?cs=4.25c28e72e055e416180205b85e1e99a84c06c4286def14603357a38bcb434f673a13"/>
  </hyperlinks>
  <printOptions horizontalCentered="1" verticalCentered="1"/>
  <pageMargins left="0.23622047244094491" right="0.23622047244094491" top="0" bottom="0" header="0.11811023622047245" footer="0.11811023622047245"/>
  <pageSetup paperSize="9" scale="53" fitToHeight="0" orientation="landscape" r:id="rId2"/>
  <drawing r:id="rId3"/>
  <legacyDrawing r:id="rId4"/>
  <tableParts count="7"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1"/>
  <sheetViews>
    <sheetView topLeftCell="A28" zoomScale="85" zoomScaleNormal="85" workbookViewId="0">
      <selection activeCell="S46" sqref="S45:S46"/>
    </sheetView>
  </sheetViews>
  <sheetFormatPr baseColWidth="10" defaultRowHeight="15" x14ac:dyDescent="0.25"/>
  <cols>
    <col min="1" max="1" width="13.5703125" bestFit="1" customWidth="1"/>
    <col min="2" max="2" width="12.7109375" style="3" customWidth="1"/>
    <col min="3" max="3" width="43.5703125" customWidth="1"/>
    <col min="4" max="4" width="14.28515625" style="3" hidden="1" customWidth="1"/>
    <col min="5" max="5" width="14" customWidth="1"/>
    <col min="6" max="6" width="14" hidden="1" customWidth="1"/>
    <col min="7" max="7" width="14" customWidth="1"/>
    <col min="8" max="8" width="14" hidden="1" customWidth="1"/>
    <col min="9" max="9" width="14" style="3" customWidth="1"/>
    <col min="10" max="10" width="14" hidden="1" customWidth="1"/>
    <col min="11" max="11" width="14" customWidth="1"/>
    <col min="12" max="12" width="14" hidden="1" customWidth="1"/>
    <col min="13" max="13" width="14" customWidth="1"/>
    <col min="14" max="14" width="9.42578125" hidden="1" customWidth="1"/>
    <col min="15" max="15" width="29.42578125" style="3" customWidth="1"/>
    <col min="16" max="16" width="20" style="3" hidden="1" customWidth="1"/>
  </cols>
  <sheetData>
    <row r="1" spans="1:29" ht="15" customHeight="1" x14ac:dyDescent="0.25">
      <c r="B1" s="21"/>
      <c r="C1" s="66" t="s">
        <v>171</v>
      </c>
      <c r="D1" s="66"/>
      <c r="E1" s="66"/>
      <c r="F1" s="66"/>
      <c r="G1" s="66"/>
      <c r="H1" s="66"/>
      <c r="I1" s="66"/>
      <c r="J1" s="23"/>
      <c r="K1" s="23"/>
      <c r="L1" s="23"/>
      <c r="M1" s="23"/>
      <c r="R1" s="21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26.25" customHeight="1" x14ac:dyDescent="0.25">
      <c r="A2" s="23"/>
      <c r="B2" s="21"/>
      <c r="C2" s="66"/>
      <c r="D2" s="66"/>
      <c r="E2" s="66"/>
      <c r="F2" s="66"/>
      <c r="G2" s="66"/>
      <c r="H2" s="66"/>
      <c r="I2" s="66"/>
      <c r="J2" s="23"/>
      <c r="K2" s="23"/>
      <c r="L2" s="23"/>
      <c r="M2" s="23"/>
      <c r="Q2" s="23"/>
      <c r="R2" s="21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29.25" customHeight="1" thickBot="1" x14ac:dyDescent="0.3">
      <c r="A3" s="23"/>
      <c r="B3" s="21"/>
      <c r="C3" s="66"/>
      <c r="D3" s="66"/>
      <c r="E3" s="66"/>
      <c r="F3" s="66"/>
      <c r="G3" s="66"/>
      <c r="H3" s="66"/>
      <c r="I3" s="66"/>
      <c r="J3" s="23"/>
      <c r="K3" s="23"/>
      <c r="L3" s="23"/>
      <c r="M3" s="23"/>
      <c r="Q3" s="23"/>
      <c r="R3" s="21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ht="15" hidden="1" customHeight="1" thickBot="1" x14ac:dyDescent="0.3">
      <c r="A4" s="23"/>
      <c r="B4" s="21"/>
      <c r="C4" s="23"/>
      <c r="D4" s="23"/>
      <c r="E4" s="23"/>
      <c r="F4" s="23"/>
      <c r="G4" s="23"/>
      <c r="H4" s="23"/>
      <c r="I4" s="23"/>
      <c r="J4" s="23"/>
    </row>
    <row r="5" spans="1:29" ht="15.75" hidden="1" thickBot="1" x14ac:dyDescent="0.3"/>
    <row r="6" spans="1:29" s="29" customFormat="1" ht="38.25" thickBot="1" x14ac:dyDescent="0.3">
      <c r="A6" s="28"/>
      <c r="B6" s="28"/>
      <c r="C6" s="28"/>
      <c r="D6" s="64" t="s">
        <v>0</v>
      </c>
      <c r="E6" s="65"/>
      <c r="F6" s="64" t="s">
        <v>1</v>
      </c>
      <c r="G6" s="65"/>
      <c r="H6" s="64" t="s">
        <v>2</v>
      </c>
      <c r="I6" s="65"/>
      <c r="J6" s="24" t="s">
        <v>24</v>
      </c>
      <c r="K6" s="25" t="s">
        <v>77</v>
      </c>
      <c r="L6" s="64" t="s">
        <v>26</v>
      </c>
      <c r="M6" s="65"/>
      <c r="N6" s="69" t="s">
        <v>30</v>
      </c>
      <c r="O6" s="70"/>
      <c r="P6" s="12" t="s">
        <v>78</v>
      </c>
    </row>
    <row r="7" spans="1:29" ht="15.75" thickBot="1" x14ac:dyDescent="0.3">
      <c r="A7" s="5" t="s">
        <v>15</v>
      </c>
      <c r="B7" s="6" t="s">
        <v>16</v>
      </c>
      <c r="C7" s="5" t="s">
        <v>3</v>
      </c>
      <c r="D7" s="6" t="s">
        <v>33</v>
      </c>
      <c r="E7" s="5" t="s">
        <v>18</v>
      </c>
      <c r="F7" s="6" t="s">
        <v>34</v>
      </c>
      <c r="G7" s="5" t="s">
        <v>19</v>
      </c>
      <c r="H7" s="6" t="s">
        <v>36</v>
      </c>
      <c r="I7" s="5" t="s">
        <v>20</v>
      </c>
      <c r="J7" s="6" t="s">
        <v>35</v>
      </c>
      <c r="K7" s="5" t="s">
        <v>21</v>
      </c>
      <c r="L7" s="6" t="s">
        <v>37</v>
      </c>
      <c r="M7" s="5" t="s">
        <v>23</v>
      </c>
      <c r="N7" s="9" t="s">
        <v>28</v>
      </c>
      <c r="O7" s="50" t="s">
        <v>62</v>
      </c>
      <c r="P7" s="20" t="s">
        <v>66</v>
      </c>
    </row>
    <row r="8" spans="1:29" ht="15.75" thickTop="1" x14ac:dyDescent="0.25">
      <c r="A8" s="4" t="s">
        <v>11</v>
      </c>
      <c r="B8" s="10">
        <v>1</v>
      </c>
      <c r="C8" s="56" t="s">
        <v>96</v>
      </c>
      <c r="D8" s="4"/>
      <c r="E8" s="4">
        <v>62.83</v>
      </c>
      <c r="F8" s="4"/>
      <c r="G8" s="4">
        <v>66.334000000000003</v>
      </c>
      <c r="H8" s="4"/>
      <c r="I8" s="4">
        <v>60.91</v>
      </c>
      <c r="J8" s="4"/>
      <c r="K8" s="4"/>
      <c r="L8" s="4"/>
      <c r="M8" s="4"/>
      <c r="N8" s="4"/>
      <c r="O8" s="10">
        <f>Tableau510[[#This Row],[moyenne]]+Tableau510[[#This Row],[moyenne2]]+Tableau510[[#This Row],[moyenne3]]</f>
        <v>190.07399999999998</v>
      </c>
      <c r="P8" s="18">
        <f>COUNT(Tableau510[[#This Row],[pts étape]],Tableau510[[#This Row],[pts étape2]],Tableau510[[#This Row],[pts étape3]],Tableau510[[#This Row],[pts étape4]],Tableau510[[#This Row],[pts étape5]])</f>
        <v>0</v>
      </c>
    </row>
    <row r="9" spans="1:29" x14ac:dyDescent="0.25">
      <c r="A9" s="4" t="s">
        <v>11</v>
      </c>
      <c r="B9" s="10">
        <v>2</v>
      </c>
      <c r="C9" s="56" t="s">
        <v>100</v>
      </c>
      <c r="D9" s="4"/>
      <c r="E9" s="4">
        <v>63.16</v>
      </c>
      <c r="F9" s="4"/>
      <c r="G9" s="4">
        <v>62.417000000000002</v>
      </c>
      <c r="H9" s="4"/>
      <c r="I9" s="4">
        <v>63.49</v>
      </c>
      <c r="J9" s="4"/>
      <c r="K9" s="4"/>
      <c r="L9" s="4"/>
      <c r="M9" s="4"/>
      <c r="N9" s="4"/>
      <c r="O9" s="10">
        <f>Tableau510[[#This Row],[moyenne]]+Tableau510[[#This Row],[moyenne2]]+Tableau510[[#This Row],[moyenne3]]</f>
        <v>189.06700000000001</v>
      </c>
      <c r="P9" s="7">
        <f>COUNT(Tableau510[[#This Row],[pts étape]],Tableau510[[#This Row],[pts étape2]],Tableau510[[#This Row],[pts étape3]],Tableau510[[#This Row],[pts étape4]],Tableau510[[#This Row],[pts étape5]])</f>
        <v>0</v>
      </c>
    </row>
    <row r="10" spans="1:29" x14ac:dyDescent="0.25">
      <c r="A10" s="4" t="s">
        <v>11</v>
      </c>
      <c r="B10" s="10">
        <v>3</v>
      </c>
      <c r="C10" s="56" t="s">
        <v>98</v>
      </c>
      <c r="D10" s="4"/>
      <c r="E10" s="4">
        <v>59.67</v>
      </c>
      <c r="F10" s="4"/>
      <c r="G10" s="4">
        <v>65.75</v>
      </c>
      <c r="H10" s="4"/>
      <c r="I10" s="4">
        <v>58.83</v>
      </c>
      <c r="J10" s="4"/>
      <c r="K10" s="4"/>
      <c r="L10" s="4"/>
      <c r="M10" s="4"/>
      <c r="N10" s="4"/>
      <c r="O10" s="10">
        <f>Tableau510[[#This Row],[moyenne]]+Tableau510[[#This Row],[moyenne2]]+Tableau510[[#This Row],[moyenne3]]</f>
        <v>184.25</v>
      </c>
      <c r="P10" s="7">
        <f>COUNT(Tableau510[[#This Row],[pts étape]],Tableau510[[#This Row],[pts étape2]],Tableau510[[#This Row],[pts étape3]],Tableau510[[#This Row],[pts étape4]],Tableau510[[#This Row],[pts étape5]])</f>
        <v>0</v>
      </c>
    </row>
    <row r="11" spans="1:29" x14ac:dyDescent="0.25">
      <c r="A11" s="4" t="s">
        <v>11</v>
      </c>
      <c r="B11" s="10">
        <v>4</v>
      </c>
      <c r="C11" s="56" t="s">
        <v>101</v>
      </c>
      <c r="D11" s="4"/>
      <c r="E11" s="4">
        <v>69.16</v>
      </c>
      <c r="F11" s="4"/>
      <c r="G11" s="44"/>
      <c r="H11" s="4"/>
      <c r="I11" s="4">
        <v>68.91</v>
      </c>
      <c r="J11" s="4"/>
      <c r="K11" s="4"/>
      <c r="L11" s="4"/>
      <c r="M11" s="4"/>
      <c r="N11" s="4"/>
      <c r="O11" s="10">
        <f>Tableau510[[#This Row],[moyenne]]+Tableau510[[#This Row],[moyenne2]]+Tableau510[[#This Row],[moyenne3]]</f>
        <v>138.07</v>
      </c>
      <c r="P11" s="7">
        <f>COUNT(Tableau510[[#This Row],[pts étape]],Tableau510[[#This Row],[pts étape2]],Tableau510[[#This Row],[pts étape3]],Tableau510[[#This Row],[pts étape4]],Tableau510[[#This Row],[pts étape5]])</f>
        <v>0</v>
      </c>
    </row>
    <row r="12" spans="1:29" x14ac:dyDescent="0.25">
      <c r="A12" s="4" t="s">
        <v>11</v>
      </c>
      <c r="B12" s="10">
        <v>5</v>
      </c>
      <c r="C12" s="56" t="s">
        <v>97</v>
      </c>
      <c r="D12" s="4"/>
      <c r="E12" s="4">
        <v>58.33</v>
      </c>
      <c r="F12" s="4"/>
      <c r="G12" s="44"/>
      <c r="H12" s="4"/>
      <c r="I12" s="4">
        <v>61.08</v>
      </c>
      <c r="J12" s="4"/>
      <c r="K12" s="4"/>
      <c r="L12" s="4"/>
      <c r="M12" s="4"/>
      <c r="N12" s="4"/>
      <c r="O12" s="10">
        <f>Tableau510[[#This Row],[moyenne]]+Tableau510[[#This Row],[moyenne2]]+Tableau510[[#This Row],[moyenne3]]</f>
        <v>119.41</v>
      </c>
      <c r="P12" s="7">
        <f>COUNT(Tableau510[[#This Row],[pts étape]],Tableau510[[#This Row],[pts étape2]],Tableau510[[#This Row],[pts étape3]],Tableau510[[#This Row],[pts étape4]],Tableau510[[#This Row],[pts étape5]])</f>
        <v>0</v>
      </c>
    </row>
    <row r="13" spans="1:29" x14ac:dyDescent="0.25">
      <c r="A13" s="4" t="s">
        <v>11</v>
      </c>
      <c r="B13" s="10">
        <v>6</v>
      </c>
      <c r="C13" s="56" t="s">
        <v>99</v>
      </c>
      <c r="D13" s="4"/>
      <c r="E13" s="4">
        <v>53</v>
      </c>
      <c r="F13" s="4"/>
      <c r="G13" s="4">
        <v>61</v>
      </c>
      <c r="H13" s="4"/>
      <c r="I13" s="44"/>
      <c r="J13" s="4"/>
      <c r="K13" s="4"/>
      <c r="L13" s="4"/>
      <c r="M13" s="4"/>
      <c r="N13" s="4"/>
      <c r="O13" s="10">
        <f>Tableau510[[#This Row],[moyenne]]+Tableau510[[#This Row],[moyenne2]]+Tableau510[[#This Row],[moyenne3]]</f>
        <v>114</v>
      </c>
      <c r="P13" s="7">
        <f>COUNT(Tableau510[[#This Row],[pts étape]],Tableau510[[#This Row],[pts étape2]],Tableau510[[#This Row],[pts étape3]],Tableau510[[#This Row],[pts étape4]],Tableau510[[#This Row],[pts étape5]])</f>
        <v>0</v>
      </c>
    </row>
    <row r="14" spans="1:29" x14ac:dyDescent="0.25">
      <c r="A14" s="4" t="s">
        <v>11</v>
      </c>
      <c r="B14" s="10">
        <v>7</v>
      </c>
      <c r="C14" s="56" t="s">
        <v>191</v>
      </c>
      <c r="D14" s="4"/>
      <c r="E14" s="44"/>
      <c r="F14" s="4"/>
      <c r="G14" s="4">
        <v>66.933999999999997</v>
      </c>
      <c r="H14" s="4"/>
      <c r="I14" s="44"/>
      <c r="J14" s="4"/>
      <c r="K14" s="4"/>
      <c r="L14" s="4"/>
      <c r="M14" s="4"/>
      <c r="N14" s="4"/>
      <c r="O14" s="10">
        <f>Tableau510[[#This Row],[moyenne]]+Tableau510[[#This Row],[moyenne2]]+Tableau510[[#This Row],[moyenne3]]</f>
        <v>66.933999999999997</v>
      </c>
      <c r="P14" s="7">
        <f>COUNT(Tableau510[[#This Row],[pts étape]],Tableau510[[#This Row],[pts étape2]],Tableau510[[#This Row],[pts étape3]],Tableau510[[#This Row],[pts étape4]],Tableau510[[#This Row],[pts étape5]])</f>
        <v>0</v>
      </c>
    </row>
    <row r="15" spans="1:29" x14ac:dyDescent="0.25">
      <c r="A15" s="4" t="s">
        <v>11</v>
      </c>
      <c r="B15" s="10">
        <v>8</v>
      </c>
      <c r="C15" s="56" t="s">
        <v>192</v>
      </c>
      <c r="D15" s="4"/>
      <c r="E15" s="44"/>
      <c r="F15" s="4"/>
      <c r="G15" s="4">
        <v>64.75</v>
      </c>
      <c r="H15" s="4"/>
      <c r="I15" s="44"/>
      <c r="J15" s="4"/>
      <c r="K15" s="4"/>
      <c r="L15" s="4"/>
      <c r="M15" s="4"/>
      <c r="N15" s="4"/>
      <c r="O15" s="10">
        <f>Tableau510[[#This Row],[moyenne]]+Tableau510[[#This Row],[moyenne2]]+Tableau510[[#This Row],[moyenne3]]</f>
        <v>64.75</v>
      </c>
      <c r="P15" s="7">
        <f>COUNT(Tableau510[[#This Row],[pts étape]],Tableau510[[#This Row],[pts étape2]],Tableau510[[#This Row],[pts étape3]],Tableau510[[#This Row],[pts étape4]],Tableau510[[#This Row],[pts étape5]])</f>
        <v>0</v>
      </c>
    </row>
    <row r="16" spans="1:29" x14ac:dyDescent="0.25">
      <c r="A16" s="4" t="s">
        <v>11</v>
      </c>
      <c r="B16" s="10">
        <v>9</v>
      </c>
      <c r="C16" s="56" t="s">
        <v>186</v>
      </c>
      <c r="D16" s="4"/>
      <c r="E16" s="44"/>
      <c r="F16" s="4"/>
      <c r="G16" s="4">
        <v>64.167000000000002</v>
      </c>
      <c r="H16" s="4"/>
      <c r="I16" s="44"/>
      <c r="J16" s="4"/>
      <c r="K16" s="4"/>
      <c r="L16" s="4"/>
      <c r="M16" s="4"/>
      <c r="N16" s="4"/>
      <c r="O16" s="10">
        <f>Tableau510[[#This Row],[moyenne]]+Tableau510[[#This Row],[moyenne2]]+Tableau510[[#This Row],[moyenne3]]</f>
        <v>64.167000000000002</v>
      </c>
      <c r="P16" s="7">
        <f>COUNT(Tableau510[[#This Row],[pts étape]],Tableau510[[#This Row],[pts étape2]],Tableau510[[#This Row],[pts étape3]],Tableau510[[#This Row],[pts étape4]],Tableau510[[#This Row],[pts étape5]])</f>
        <v>0</v>
      </c>
    </row>
    <row r="17" spans="1:16" x14ac:dyDescent="0.25">
      <c r="A17" s="4" t="s">
        <v>11</v>
      </c>
      <c r="B17" s="10">
        <v>10</v>
      </c>
      <c r="C17" s="56" t="s">
        <v>189</v>
      </c>
      <c r="D17" s="4"/>
      <c r="E17" s="44"/>
      <c r="F17" s="4"/>
      <c r="G17" s="4">
        <v>64.167000000000002</v>
      </c>
      <c r="H17" s="4"/>
      <c r="I17" s="44"/>
      <c r="J17" s="4"/>
      <c r="K17" s="4"/>
      <c r="L17" s="4"/>
      <c r="M17" s="4"/>
      <c r="N17" s="4"/>
      <c r="O17" s="10">
        <f>Tableau510[[#This Row],[moyenne]]+Tableau510[[#This Row],[moyenne2]]+Tableau510[[#This Row],[moyenne3]]</f>
        <v>64.167000000000002</v>
      </c>
      <c r="P17" s="7">
        <f>COUNT(Tableau510[[#This Row],[pts étape]],Tableau510[[#This Row],[pts étape2]],Tableau510[[#This Row],[pts étape3]],Tableau510[[#This Row],[pts étape4]],Tableau510[[#This Row],[pts étape5]])</f>
        <v>0</v>
      </c>
    </row>
    <row r="18" spans="1:16" x14ac:dyDescent="0.25">
      <c r="A18" s="4" t="s">
        <v>11</v>
      </c>
      <c r="B18" s="10">
        <v>11</v>
      </c>
      <c r="C18" s="56" t="s">
        <v>187</v>
      </c>
      <c r="D18" s="4"/>
      <c r="E18" s="44"/>
      <c r="F18" s="4"/>
      <c r="G18" s="4">
        <v>63.834000000000003</v>
      </c>
      <c r="H18" s="4"/>
      <c r="I18" s="44"/>
      <c r="J18" s="4"/>
      <c r="K18" s="4"/>
      <c r="L18" s="4"/>
      <c r="M18" s="4"/>
      <c r="N18" s="4"/>
      <c r="O18" s="10">
        <f>Tableau510[[#This Row],[moyenne]]+Tableau510[[#This Row],[moyenne2]]+Tableau510[[#This Row],[moyenne3]]</f>
        <v>63.834000000000003</v>
      </c>
      <c r="P18" s="7">
        <f>COUNT(Tableau510[[#This Row],[pts étape]],Tableau510[[#This Row],[pts étape2]],Tableau510[[#This Row],[pts étape3]],Tableau510[[#This Row],[pts étape4]],Tableau510[[#This Row],[pts étape5]])</f>
        <v>0</v>
      </c>
    </row>
    <row r="19" spans="1:16" x14ac:dyDescent="0.25">
      <c r="A19" s="4" t="s">
        <v>11</v>
      </c>
      <c r="B19" s="10">
        <v>12</v>
      </c>
      <c r="C19" s="56" t="s">
        <v>190</v>
      </c>
      <c r="D19" s="4"/>
      <c r="E19" s="44"/>
      <c r="F19" s="4"/>
      <c r="G19" s="4">
        <v>63.334000000000003</v>
      </c>
      <c r="H19" s="4"/>
      <c r="I19" s="44"/>
      <c r="J19" s="4"/>
      <c r="K19" s="4"/>
      <c r="L19" s="4"/>
      <c r="M19" s="4"/>
      <c r="N19" s="4"/>
      <c r="O19" s="10">
        <f>Tableau510[[#This Row],[moyenne]]+Tableau510[[#This Row],[moyenne2]]+Tableau510[[#This Row],[moyenne3]]</f>
        <v>63.334000000000003</v>
      </c>
      <c r="P19" s="7">
        <f>COUNT(Tableau510[[#This Row],[pts étape]],Tableau510[[#This Row],[pts étape2]],Tableau510[[#This Row],[pts étape3]],Tableau510[[#This Row],[pts étape4]],Tableau510[[#This Row],[pts étape5]])</f>
        <v>0</v>
      </c>
    </row>
    <row r="20" spans="1:16" x14ac:dyDescent="0.25">
      <c r="A20" s="4" t="s">
        <v>11</v>
      </c>
      <c r="B20" s="10">
        <v>13</v>
      </c>
      <c r="C20" s="56" t="s">
        <v>194</v>
      </c>
      <c r="D20" s="4"/>
      <c r="E20" s="44"/>
      <c r="F20" s="4"/>
      <c r="G20" s="4">
        <v>63.334000000000003</v>
      </c>
      <c r="H20" s="4"/>
      <c r="I20" s="44"/>
      <c r="J20" s="4"/>
      <c r="K20" s="4"/>
      <c r="L20" s="4"/>
      <c r="M20" s="4"/>
      <c r="N20" s="4"/>
      <c r="O20" s="10">
        <f>Tableau510[[#This Row],[moyenne]]+Tableau510[[#This Row],[moyenne2]]+Tableau510[[#This Row],[moyenne3]]</f>
        <v>63.334000000000003</v>
      </c>
      <c r="P20" s="7">
        <f>COUNT(Tableau510[[#This Row],[pts étape]],Tableau510[[#This Row],[pts étape2]],Tableau510[[#This Row],[pts étape3]],Tableau510[[#This Row],[pts étape4]],Tableau510[[#This Row],[pts étape5]])</f>
        <v>0</v>
      </c>
    </row>
    <row r="21" spans="1:16" x14ac:dyDescent="0.25">
      <c r="A21" s="4" t="s">
        <v>11</v>
      </c>
      <c r="B21" s="10">
        <v>14</v>
      </c>
      <c r="C21" s="56" t="s">
        <v>193</v>
      </c>
      <c r="D21" s="4"/>
      <c r="E21" s="44"/>
      <c r="F21" s="4"/>
      <c r="G21" s="4">
        <v>62.5</v>
      </c>
      <c r="H21" s="4"/>
      <c r="I21" s="44"/>
      <c r="J21" s="4"/>
      <c r="K21" s="4"/>
      <c r="L21" s="4"/>
      <c r="M21" s="4"/>
      <c r="N21" s="4"/>
      <c r="O21" s="10">
        <f>Tableau510[[#This Row],[moyenne]]+Tableau510[[#This Row],[moyenne2]]+Tableau510[[#This Row],[moyenne3]]</f>
        <v>62.5</v>
      </c>
      <c r="P21" s="7">
        <f>COUNT(Tableau510[[#This Row],[pts étape]],Tableau510[[#This Row],[pts étape2]],Tableau510[[#This Row],[pts étape3]],Tableau510[[#This Row],[pts étape4]],Tableau510[[#This Row],[pts étape5]])</f>
        <v>0</v>
      </c>
    </row>
    <row r="22" spans="1:16" x14ac:dyDescent="0.25">
      <c r="A22" s="4" t="s">
        <v>11</v>
      </c>
      <c r="B22" s="10">
        <v>15</v>
      </c>
      <c r="C22" s="56" t="s">
        <v>188</v>
      </c>
      <c r="D22" s="4"/>
      <c r="E22" s="44"/>
      <c r="F22" s="4"/>
      <c r="G22" s="4">
        <v>62.167000000000002</v>
      </c>
      <c r="H22" s="4"/>
      <c r="I22" s="44"/>
      <c r="J22" s="4"/>
      <c r="K22" s="4"/>
      <c r="L22" s="4"/>
      <c r="M22" s="4"/>
      <c r="N22" s="4"/>
      <c r="O22" s="10">
        <f>Tableau510[[#This Row],[moyenne]]+Tableau510[[#This Row],[moyenne2]]+Tableau510[[#This Row],[moyenne3]]</f>
        <v>62.167000000000002</v>
      </c>
      <c r="P22" s="7">
        <f>COUNT(Tableau510[[#This Row],[pts étape]],Tableau510[[#This Row],[pts étape2]],Tableau510[[#This Row],[pts étape3]],Tableau510[[#This Row],[pts étape4]],Tableau510[[#This Row],[pts étape5]])</f>
        <v>0</v>
      </c>
    </row>
    <row r="23" spans="1:16" x14ac:dyDescent="0.25">
      <c r="A23" s="4" t="s">
        <v>11</v>
      </c>
      <c r="B23" s="10">
        <v>16</v>
      </c>
      <c r="C23" s="56" t="s">
        <v>185</v>
      </c>
      <c r="D23" s="4"/>
      <c r="E23" s="44"/>
      <c r="F23" s="4"/>
      <c r="G23" s="4">
        <v>61.334000000000003</v>
      </c>
      <c r="H23" s="4"/>
      <c r="I23" s="44"/>
      <c r="J23" s="4"/>
      <c r="K23" s="4"/>
      <c r="L23" s="4"/>
      <c r="M23" s="4"/>
      <c r="N23" s="4"/>
      <c r="O23" s="10">
        <f>Tableau510[[#This Row],[moyenne]]+Tableau510[[#This Row],[moyenne2]]+Tableau510[[#This Row],[moyenne3]]</f>
        <v>61.334000000000003</v>
      </c>
      <c r="P23" s="7">
        <f>COUNT(Tableau510[[#This Row],[pts étape]],Tableau510[[#This Row],[pts étape2]],Tableau510[[#This Row],[pts étape3]],Tableau510[[#This Row],[pts étape4]],Tableau510[[#This Row],[pts étape5]])</f>
        <v>0</v>
      </c>
    </row>
    <row r="24" spans="1:16" hidden="1" x14ac:dyDescent="0.25">
      <c r="A24" s="4" t="s">
        <v>11</v>
      </c>
      <c r="B24" s="10"/>
      <c r="C24" s="4"/>
      <c r="D24" s="4"/>
      <c r="E24" s="44"/>
      <c r="F24" s="4"/>
      <c r="G24" s="4"/>
      <c r="H24" s="4"/>
      <c r="I24" s="4"/>
      <c r="J24" s="4"/>
      <c r="K24" s="4"/>
      <c r="L24" s="4"/>
      <c r="M24" s="4"/>
      <c r="N24" s="4"/>
      <c r="O24" s="10">
        <f>Tableau510[[#This Row],[moyenne]]+Tableau510[[#This Row],[moyenne2]]+Tableau510[[#This Row],[moyenne3]]</f>
        <v>0</v>
      </c>
      <c r="P24" s="7">
        <f>COUNT(Tableau510[[#This Row],[pts étape]],Tableau510[[#This Row],[pts étape2]],Tableau510[[#This Row],[pts étape3]],Tableau510[[#This Row],[pts étape4]],Tableau510[[#This Row],[pts étape5]])</f>
        <v>0</v>
      </c>
    </row>
    <row r="25" spans="1:16" hidden="1" x14ac:dyDescent="0.25">
      <c r="A25" s="4" t="s">
        <v>11</v>
      </c>
      <c r="B25" s="10"/>
      <c r="C25" s="4"/>
      <c r="D25" s="4"/>
      <c r="E25" s="44"/>
      <c r="F25" s="4"/>
      <c r="G25" s="4"/>
      <c r="H25" s="4"/>
      <c r="I25" s="4"/>
      <c r="J25" s="4"/>
      <c r="K25" s="4"/>
      <c r="L25" s="4"/>
      <c r="M25" s="4"/>
      <c r="N25" s="4"/>
      <c r="O25" s="10">
        <f>Tableau510[[#This Row],[moyenne]]+Tableau510[[#This Row],[moyenne2]]+Tableau510[[#This Row],[moyenne3]]</f>
        <v>0</v>
      </c>
      <c r="P25" s="7">
        <f>COUNT(Tableau510[[#This Row],[pts étape]],Tableau510[[#This Row],[pts étape2]],Tableau510[[#This Row],[pts étape3]],Tableau510[[#This Row],[pts étape4]],Tableau510[[#This Row],[pts étape5]])</f>
        <v>0</v>
      </c>
    </row>
    <row r="26" spans="1:16" hidden="1" x14ac:dyDescent="0.25">
      <c r="A26" s="4" t="s">
        <v>11</v>
      </c>
      <c r="B26" s="10"/>
      <c r="C26" s="4"/>
      <c r="D26" s="4"/>
      <c r="E26" s="44"/>
      <c r="F26" s="4"/>
      <c r="G26" s="4"/>
      <c r="H26" s="4"/>
      <c r="I26" s="4"/>
      <c r="J26" s="4"/>
      <c r="K26" s="4"/>
      <c r="L26" s="4"/>
      <c r="M26" s="4"/>
      <c r="N26" s="4"/>
      <c r="O26" s="10">
        <f>Tableau510[[#This Row],[moyenne]]+Tableau510[[#This Row],[moyenne2]]+Tableau510[[#This Row],[moyenne3]]</f>
        <v>0</v>
      </c>
      <c r="P26" s="14">
        <f>COUNT(Tableau510[[#This Row],[pts étape]],Tableau510[[#This Row],[pts étape2]],Tableau510[[#This Row],[pts étape3]],Tableau510[[#This Row],[pts étape4]],Tableau510[[#This Row],[pts étape5]])</f>
        <v>0</v>
      </c>
    </row>
    <row r="27" spans="1:16" ht="15.75" thickBot="1" x14ac:dyDescent="0.3"/>
    <row r="28" spans="1:16" ht="38.25" thickBot="1" x14ac:dyDescent="0.3">
      <c r="A28" s="28"/>
      <c r="B28" s="28"/>
      <c r="C28" s="28"/>
      <c r="D28" s="64" t="s">
        <v>0</v>
      </c>
      <c r="E28" s="65"/>
      <c r="F28" s="64" t="s">
        <v>1</v>
      </c>
      <c r="G28" s="65"/>
      <c r="H28" s="64" t="s">
        <v>2</v>
      </c>
      <c r="I28" s="65"/>
      <c r="J28" s="24" t="s">
        <v>24</v>
      </c>
      <c r="K28" s="25" t="s">
        <v>77</v>
      </c>
      <c r="L28" s="64" t="s">
        <v>26</v>
      </c>
      <c r="M28" s="65"/>
      <c r="N28" s="69" t="s">
        <v>30</v>
      </c>
      <c r="O28" s="70"/>
      <c r="P28" s="12" t="s">
        <v>78</v>
      </c>
    </row>
    <row r="29" spans="1:16" ht="15.75" thickBot="1" x14ac:dyDescent="0.3">
      <c r="A29" s="5" t="s">
        <v>15</v>
      </c>
      <c r="B29" s="6" t="s">
        <v>16</v>
      </c>
      <c r="C29" s="5" t="s">
        <v>3</v>
      </c>
      <c r="D29" s="6" t="s">
        <v>33</v>
      </c>
      <c r="E29" s="5" t="s">
        <v>18</v>
      </c>
      <c r="F29" s="6" t="s">
        <v>34</v>
      </c>
      <c r="G29" s="5" t="s">
        <v>19</v>
      </c>
      <c r="H29" s="6" t="s">
        <v>36</v>
      </c>
      <c r="I29" s="5" t="s">
        <v>20</v>
      </c>
      <c r="J29" s="6" t="s">
        <v>35</v>
      </c>
      <c r="K29" s="5" t="s">
        <v>21</v>
      </c>
      <c r="L29" s="6" t="s">
        <v>37</v>
      </c>
      <c r="M29" s="5" t="s">
        <v>23</v>
      </c>
      <c r="N29" s="9" t="s">
        <v>28</v>
      </c>
      <c r="O29" s="50" t="s">
        <v>62</v>
      </c>
      <c r="P29" s="20" t="s">
        <v>66</v>
      </c>
    </row>
    <row r="30" spans="1:16" ht="15.75" thickTop="1" x14ac:dyDescent="0.25">
      <c r="A30" s="4" t="s">
        <v>12</v>
      </c>
      <c r="B30" s="10">
        <v>1</v>
      </c>
      <c r="C30" s="4" t="s">
        <v>178</v>
      </c>
      <c r="D30" s="4"/>
      <c r="E30" s="44"/>
      <c r="F30" s="4"/>
      <c r="G30" s="4">
        <v>64.167000000000002</v>
      </c>
      <c r="H30" s="4"/>
      <c r="I30" s="4">
        <v>61.91</v>
      </c>
      <c r="J30" s="4"/>
      <c r="K30" s="4"/>
      <c r="L30" s="4"/>
      <c r="M30" s="4"/>
      <c r="N30" s="4"/>
      <c r="O30" s="10">
        <f>Tableau51011[[#This Row],[moyenne]]+Tableau51011[[#This Row],[moyenne2]]+Tableau51011[[#This Row],[moyenne3]]</f>
        <v>126.077</v>
      </c>
      <c r="P30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1" spans="1:16" x14ac:dyDescent="0.25">
      <c r="A31" s="4" t="s">
        <v>12</v>
      </c>
      <c r="B31" s="10">
        <v>2</v>
      </c>
      <c r="C31" s="4" t="s">
        <v>39</v>
      </c>
      <c r="D31" s="4"/>
      <c r="E31" s="4">
        <v>62.67</v>
      </c>
      <c r="F31" s="4"/>
      <c r="G31" s="4">
        <v>62.222000000000001</v>
      </c>
      <c r="H31" s="4"/>
      <c r="I31" s="44"/>
      <c r="J31" s="4"/>
      <c r="K31" s="4"/>
      <c r="L31" s="4"/>
      <c r="M31" s="4"/>
      <c r="N31" s="4"/>
      <c r="O31" s="10">
        <f>Tableau51011[[#This Row],[moyenne]]+Tableau51011[[#This Row],[moyenne2]]+Tableau51011[[#This Row],[moyenne3]]</f>
        <v>124.892</v>
      </c>
      <c r="P31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2" spans="1:16" x14ac:dyDescent="0.25">
      <c r="A32" s="4" t="s">
        <v>12</v>
      </c>
      <c r="B32" s="10">
        <v>3</v>
      </c>
      <c r="C32" s="4" t="s">
        <v>95</v>
      </c>
      <c r="D32" s="4"/>
      <c r="E32" s="4">
        <v>58.83</v>
      </c>
      <c r="F32" s="4"/>
      <c r="G32" s="44"/>
      <c r="H32" s="4"/>
      <c r="I32" s="4">
        <v>64.33</v>
      </c>
      <c r="J32" s="4"/>
      <c r="K32" s="4"/>
      <c r="L32" s="4"/>
      <c r="M32" s="4"/>
      <c r="N32" s="4"/>
      <c r="O32" s="10">
        <f>Tableau51011[[#This Row],[moyenne]]+Tableau51011[[#This Row],[moyenne2]]+Tableau51011[[#This Row],[moyenne3]]</f>
        <v>123.16</v>
      </c>
      <c r="P32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3" spans="1:16" x14ac:dyDescent="0.25">
      <c r="A33" s="4" t="s">
        <v>12</v>
      </c>
      <c r="B33" s="10">
        <v>4</v>
      </c>
      <c r="C33" s="4" t="s">
        <v>94</v>
      </c>
      <c r="D33" s="4"/>
      <c r="E33" s="4">
        <v>59.83</v>
      </c>
      <c r="F33" s="4"/>
      <c r="G33" s="4">
        <v>63.222000000000001</v>
      </c>
      <c r="H33" s="4"/>
      <c r="I33" s="44"/>
      <c r="J33" s="4"/>
      <c r="K33" s="4"/>
      <c r="L33" s="4"/>
      <c r="M33" s="4"/>
      <c r="N33" s="4"/>
      <c r="O33" s="10">
        <f>Tableau51011[[#This Row],[moyenne]]+Tableau51011[[#This Row],[moyenne2]]+Tableau51011[[#This Row],[moyenne3]]</f>
        <v>123.05199999999999</v>
      </c>
      <c r="P33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4" spans="1:16" x14ac:dyDescent="0.25">
      <c r="A34" s="4" t="s">
        <v>12</v>
      </c>
      <c r="B34" s="10">
        <v>5</v>
      </c>
      <c r="C34" s="4" t="s">
        <v>179</v>
      </c>
      <c r="D34" s="4"/>
      <c r="E34" s="44"/>
      <c r="F34" s="4"/>
      <c r="G34" s="4">
        <v>66.332999999999998</v>
      </c>
      <c r="H34" s="4"/>
      <c r="I34" s="44"/>
      <c r="J34" s="4"/>
      <c r="K34" s="4"/>
      <c r="L34" s="4"/>
      <c r="M34" s="4"/>
      <c r="N34" s="4"/>
      <c r="O34" s="10">
        <f>Tableau51011[[#This Row],[moyenne]]+Tableau51011[[#This Row],[moyenne2]]+Tableau51011[[#This Row],[moyenne3]]</f>
        <v>66.332999999999998</v>
      </c>
      <c r="P34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5" spans="1:16" x14ac:dyDescent="0.25">
      <c r="A35" s="4" t="s">
        <v>12</v>
      </c>
      <c r="B35" s="10">
        <v>6</v>
      </c>
      <c r="C35" s="4" t="s">
        <v>184</v>
      </c>
      <c r="D35" s="4"/>
      <c r="E35" s="44"/>
      <c r="F35" s="4"/>
      <c r="G35" s="4">
        <v>62.445</v>
      </c>
      <c r="H35" s="4"/>
      <c r="I35" s="44"/>
      <c r="J35" s="4"/>
      <c r="K35" s="4"/>
      <c r="L35" s="4"/>
      <c r="M35" s="4"/>
      <c r="N35" s="4"/>
      <c r="O35" s="10">
        <f>Tableau51011[[#This Row],[moyenne]]+Tableau51011[[#This Row],[moyenne2]]+Tableau51011[[#This Row],[moyenne3]]</f>
        <v>62.445</v>
      </c>
      <c r="P35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6" spans="1:16" x14ac:dyDescent="0.25">
      <c r="A36" s="4" t="s">
        <v>12</v>
      </c>
      <c r="B36" s="10">
        <v>7</v>
      </c>
      <c r="C36" s="4" t="s">
        <v>93</v>
      </c>
      <c r="D36" s="4"/>
      <c r="E36" s="4">
        <v>61.83</v>
      </c>
      <c r="F36" s="4"/>
      <c r="G36" s="44"/>
      <c r="H36" s="4"/>
      <c r="I36" s="44"/>
      <c r="J36" s="4"/>
      <c r="K36" s="4"/>
      <c r="L36" s="4"/>
      <c r="M36" s="4"/>
      <c r="N36" s="4"/>
      <c r="O36" s="10">
        <f>Tableau51011[[#This Row],[moyenne]]+Tableau51011[[#This Row],[moyenne2]]+Tableau51011[[#This Row],[moyenne3]]</f>
        <v>61.83</v>
      </c>
      <c r="P36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7" spans="1:16" x14ac:dyDescent="0.25">
      <c r="A37" s="4" t="s">
        <v>12</v>
      </c>
      <c r="B37" s="10">
        <v>8</v>
      </c>
      <c r="C37" s="4" t="s">
        <v>40</v>
      </c>
      <c r="D37" s="4"/>
      <c r="E37" s="4">
        <v>59.83</v>
      </c>
      <c r="F37" s="4"/>
      <c r="G37" s="44"/>
      <c r="H37" s="4"/>
      <c r="I37" s="44"/>
      <c r="J37" s="4"/>
      <c r="K37" s="4"/>
      <c r="L37" s="4"/>
      <c r="M37" s="4"/>
      <c r="N37" s="4"/>
      <c r="O37" s="10">
        <f>Tableau51011[[#This Row],[moyenne]]+Tableau51011[[#This Row],[moyenne2]]+Tableau51011[[#This Row],[moyenne3]]</f>
        <v>59.83</v>
      </c>
      <c r="P37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8" spans="1:16" x14ac:dyDescent="0.25">
      <c r="A38" s="4" t="s">
        <v>12</v>
      </c>
      <c r="B38" s="10">
        <v>9</v>
      </c>
      <c r="C38" s="4" t="s">
        <v>183</v>
      </c>
      <c r="D38" s="4"/>
      <c r="E38" s="44"/>
      <c r="F38" s="4"/>
      <c r="G38" s="4">
        <v>58.445</v>
      </c>
      <c r="H38" s="4"/>
      <c r="I38" s="44"/>
      <c r="J38" s="4"/>
      <c r="K38" s="4"/>
      <c r="L38" s="4"/>
      <c r="M38" s="4"/>
      <c r="N38" s="4"/>
      <c r="O38" s="10">
        <f>Tableau51011[[#This Row],[moyenne]]+Tableau51011[[#This Row],[moyenne2]]+Tableau51011[[#This Row],[moyenne3]]</f>
        <v>58.445</v>
      </c>
      <c r="P38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39" spans="1:16" x14ac:dyDescent="0.25">
      <c r="A39" s="4" t="s">
        <v>12</v>
      </c>
      <c r="B39" s="10">
        <v>10</v>
      </c>
      <c r="C39" s="4" t="s">
        <v>182</v>
      </c>
      <c r="D39" s="4"/>
      <c r="E39" s="44"/>
      <c r="F39" s="4"/>
      <c r="G39" s="4">
        <v>52.389000000000003</v>
      </c>
      <c r="H39" s="4"/>
      <c r="I39" s="44"/>
      <c r="J39" s="4"/>
      <c r="K39" s="4"/>
      <c r="L39" s="4"/>
      <c r="M39" s="4"/>
      <c r="N39" s="4"/>
      <c r="O39" s="10">
        <f>Tableau51011[[#This Row],[moyenne]]+Tableau51011[[#This Row],[moyenne2]]+Tableau51011[[#This Row],[moyenne3]]</f>
        <v>52.389000000000003</v>
      </c>
      <c r="P39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40" spans="1:16" x14ac:dyDescent="0.25">
      <c r="A40" s="4" t="s">
        <v>12</v>
      </c>
      <c r="B40" s="31" t="s">
        <v>181</v>
      </c>
      <c r="C40" s="36" t="s">
        <v>180</v>
      </c>
      <c r="D40" s="4"/>
      <c r="E40" s="44"/>
      <c r="F40" s="4"/>
      <c r="G40" s="4">
        <v>63</v>
      </c>
      <c r="H40" s="4"/>
      <c r="I40" s="44"/>
      <c r="J40" s="4"/>
      <c r="K40" s="4"/>
      <c r="L40" s="4"/>
      <c r="M40" s="4"/>
      <c r="N40" s="4"/>
      <c r="O40" s="10" t="s">
        <v>210</v>
      </c>
      <c r="P40" s="10">
        <f>COUNT(Tableau51011[[#This Row],[pts étape]],Tableau51011[[#This Row],[pts étape2]],Tableau51011[[#This Row],[pts étape3]],Tableau51011[[#This Row],[pts étape4]],Tableau51011[[#This Row],[pts étape5]])</f>
        <v>0</v>
      </c>
    </row>
    <row r="41" spans="1:16" ht="15.75" thickBot="1" x14ac:dyDescent="0.3"/>
    <row r="42" spans="1:16" ht="38.25" thickBot="1" x14ac:dyDescent="0.3">
      <c r="A42" s="28"/>
      <c r="B42" s="28"/>
      <c r="C42" s="28"/>
      <c r="D42" s="64" t="s">
        <v>0</v>
      </c>
      <c r="E42" s="65"/>
      <c r="F42" s="64" t="s">
        <v>1</v>
      </c>
      <c r="G42" s="65"/>
      <c r="H42" s="64" t="s">
        <v>2</v>
      </c>
      <c r="I42" s="65"/>
      <c r="J42" s="24" t="s">
        <v>24</v>
      </c>
      <c r="K42" s="25" t="s">
        <v>77</v>
      </c>
      <c r="L42" s="64" t="s">
        <v>26</v>
      </c>
      <c r="M42" s="65"/>
      <c r="N42" s="69" t="s">
        <v>30</v>
      </c>
      <c r="O42" s="70"/>
      <c r="P42" s="12" t="s">
        <v>78</v>
      </c>
    </row>
    <row r="43" spans="1:16" ht="15.75" thickBot="1" x14ac:dyDescent="0.3">
      <c r="A43" s="5" t="s">
        <v>15</v>
      </c>
      <c r="B43" s="6" t="s">
        <v>16</v>
      </c>
      <c r="C43" s="5" t="s">
        <v>3</v>
      </c>
      <c r="D43" s="6" t="s">
        <v>33</v>
      </c>
      <c r="E43" s="5" t="s">
        <v>18</v>
      </c>
      <c r="F43" s="6" t="s">
        <v>34</v>
      </c>
      <c r="G43" s="5" t="s">
        <v>19</v>
      </c>
      <c r="H43" s="6" t="s">
        <v>36</v>
      </c>
      <c r="I43" s="5" t="s">
        <v>20</v>
      </c>
      <c r="J43" s="6" t="s">
        <v>35</v>
      </c>
      <c r="K43" s="5" t="s">
        <v>21</v>
      </c>
      <c r="L43" s="6" t="s">
        <v>37</v>
      </c>
      <c r="M43" s="5" t="s">
        <v>23</v>
      </c>
      <c r="N43" s="9" t="s">
        <v>28</v>
      </c>
      <c r="O43" s="50" t="s">
        <v>62</v>
      </c>
      <c r="P43" s="20" t="s">
        <v>66</v>
      </c>
    </row>
    <row r="44" spans="1:16" ht="15.75" thickTop="1" x14ac:dyDescent="0.25">
      <c r="A44" s="4" t="s">
        <v>13</v>
      </c>
      <c r="B44" s="10">
        <v>1</v>
      </c>
      <c r="C44" s="4" t="s">
        <v>177</v>
      </c>
      <c r="D44" s="4"/>
      <c r="E44" s="44"/>
      <c r="F44" s="4"/>
      <c r="G44" s="4">
        <v>66.841999999999999</v>
      </c>
      <c r="H44" s="4"/>
      <c r="I44" s="44"/>
      <c r="J44" s="4"/>
      <c r="K44" s="4"/>
      <c r="L44" s="4"/>
      <c r="M44" s="4"/>
      <c r="N44" s="4"/>
      <c r="O44" s="10">
        <f>Tableau5101112[[#This Row],[moyenne]]+Tableau5101112[[#This Row],[moyenne2]]</f>
        <v>66.841999999999999</v>
      </c>
      <c r="P44" s="18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45" spans="1:16" x14ac:dyDescent="0.25">
      <c r="A45" s="4" t="s">
        <v>13</v>
      </c>
      <c r="B45" s="10">
        <v>2</v>
      </c>
      <c r="C45" s="4" t="s">
        <v>175</v>
      </c>
      <c r="D45" s="4"/>
      <c r="E45" s="44"/>
      <c r="F45" s="4"/>
      <c r="G45" s="4">
        <v>61.939</v>
      </c>
      <c r="H45" s="4"/>
      <c r="I45" s="44"/>
      <c r="J45" s="4"/>
      <c r="K45" s="4"/>
      <c r="L45" s="4"/>
      <c r="M45" s="4"/>
      <c r="N45" s="4"/>
      <c r="O45" s="10">
        <f>Tableau5101112[[#This Row],[moyenne]]+Tableau5101112[[#This Row],[moyenne2]]</f>
        <v>61.939</v>
      </c>
      <c r="P45" s="7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46" spans="1:16" x14ac:dyDescent="0.25">
      <c r="A46" s="4" t="s">
        <v>13</v>
      </c>
      <c r="B46" s="10">
        <v>3</v>
      </c>
      <c r="C46" s="4" t="s">
        <v>92</v>
      </c>
      <c r="D46" s="4"/>
      <c r="E46" s="4">
        <v>60.84</v>
      </c>
      <c r="F46" s="4"/>
      <c r="G46" s="44"/>
      <c r="H46" s="4"/>
      <c r="I46" s="44"/>
      <c r="J46" s="4"/>
      <c r="K46" s="4"/>
      <c r="L46" s="4"/>
      <c r="M46" s="4"/>
      <c r="N46" s="4"/>
      <c r="O46" s="10">
        <f>Tableau5101112[[#This Row],[moyenne]]+Tableau5101112[[#This Row],[moyenne2]]</f>
        <v>60.84</v>
      </c>
      <c r="P46" s="7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47" spans="1:16" x14ac:dyDescent="0.25">
      <c r="A47" s="4" t="s">
        <v>13</v>
      </c>
      <c r="B47" s="10">
        <v>4</v>
      </c>
      <c r="C47" s="46" t="s">
        <v>176</v>
      </c>
      <c r="D47" s="2"/>
      <c r="E47" s="37"/>
      <c r="F47" s="7"/>
      <c r="G47" s="7">
        <v>60.481999999999999</v>
      </c>
      <c r="H47" s="7"/>
      <c r="I47" s="37"/>
      <c r="J47" s="7"/>
      <c r="K47" s="7"/>
      <c r="L47" s="7"/>
      <c r="M47" s="7"/>
      <c r="N47" s="7">
        <f>SUM(Tableau5101112[[#This Row],[pts étape]]+Tableau5101112[[#This Row],[pts étape2]]+Tableau5101112[[#This Row],[pts étape3]]+Tableau5101112[[#This Row],[pts étape4]]+Tableau5101112[[#This Row],[pts étape5]])</f>
        <v>0</v>
      </c>
      <c r="O47" s="7">
        <f>Tableau5101112[[#This Row],[moyenne]]+Tableau5101112[[#This Row],[moyenne2]]</f>
        <v>60.481999999999999</v>
      </c>
      <c r="P47" s="7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48" spans="1:16" x14ac:dyDescent="0.25">
      <c r="A48" s="4" t="s">
        <v>13</v>
      </c>
      <c r="B48" s="10">
        <v>5</v>
      </c>
      <c r="C48" s="4" t="s">
        <v>41</v>
      </c>
      <c r="D48" s="4"/>
      <c r="E48" s="4">
        <v>56.71</v>
      </c>
      <c r="F48" s="4"/>
      <c r="G48" s="44"/>
      <c r="H48" s="4"/>
      <c r="I48" s="37"/>
      <c r="J48" s="4"/>
      <c r="K48" s="4"/>
      <c r="L48" s="4"/>
      <c r="M48" s="4"/>
      <c r="N48" s="4"/>
      <c r="O48" s="10">
        <f>Tableau5101112[[#This Row],[moyenne]]+Tableau5101112[[#This Row],[moyenne2]]</f>
        <v>56.71</v>
      </c>
      <c r="P48" s="7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49" spans="1:16" x14ac:dyDescent="0.25">
      <c r="A49" s="4" t="s">
        <v>13</v>
      </c>
      <c r="B49" s="10">
        <v>6</v>
      </c>
      <c r="C49" s="4" t="s">
        <v>91</v>
      </c>
      <c r="D49" s="4"/>
      <c r="E49" s="4">
        <v>53.87</v>
      </c>
      <c r="F49" s="4"/>
      <c r="G49" s="44"/>
      <c r="H49" s="4"/>
      <c r="I49" s="44"/>
      <c r="J49" s="4"/>
      <c r="K49" s="4"/>
      <c r="L49" s="4"/>
      <c r="M49" s="4"/>
      <c r="N49" s="4"/>
      <c r="O49" s="10">
        <f>Tableau5101112[[#This Row],[moyenne]]+Tableau5101112[[#This Row],[moyenne2]]</f>
        <v>53.87</v>
      </c>
      <c r="P49" s="14">
        <f>COUNT(Tableau5101112[[#This Row],[pts étape]],Tableau5101112[[#This Row],[pts étape2]],Tableau5101112[[#This Row],[pts étape3]],Tableau5101112[[#This Row],[pts étape4]],Tableau5101112[[#This Row],[pts étape5]])</f>
        <v>0</v>
      </c>
    </row>
    <row r="50" spans="1:16" ht="15.75" thickBot="1" x14ac:dyDescent="0.3"/>
    <row r="51" spans="1:16" ht="33.75" customHeight="1" thickBot="1" x14ac:dyDescent="0.35">
      <c r="A51" s="8"/>
      <c r="B51" s="8"/>
      <c r="C51" s="8"/>
      <c r="D51" s="64" t="s">
        <v>0</v>
      </c>
      <c r="E51" s="65"/>
      <c r="F51" s="64" t="s">
        <v>1</v>
      </c>
      <c r="G51" s="65"/>
      <c r="H51" s="64" t="s">
        <v>2</v>
      </c>
      <c r="I51" s="65"/>
      <c r="J51" s="24" t="s">
        <v>24</v>
      </c>
      <c r="K51" s="25" t="s">
        <v>77</v>
      </c>
      <c r="L51" s="64" t="s">
        <v>26</v>
      </c>
      <c r="M51" s="65"/>
      <c r="N51" s="69" t="s">
        <v>30</v>
      </c>
      <c r="O51" s="70"/>
      <c r="P51" s="12" t="s">
        <v>78</v>
      </c>
    </row>
    <row r="52" spans="1:16" ht="15.75" thickBot="1" x14ac:dyDescent="0.3">
      <c r="A52" s="5" t="s">
        <v>15</v>
      </c>
      <c r="B52" s="6" t="s">
        <v>16</v>
      </c>
      <c r="C52" s="5" t="s">
        <v>3</v>
      </c>
      <c r="D52" s="6" t="s">
        <v>33</v>
      </c>
      <c r="E52" s="5" t="s">
        <v>18</v>
      </c>
      <c r="F52" s="6" t="s">
        <v>34</v>
      </c>
      <c r="G52" s="5" t="s">
        <v>19</v>
      </c>
      <c r="H52" s="6" t="s">
        <v>36</v>
      </c>
      <c r="I52" s="5" t="s">
        <v>20</v>
      </c>
      <c r="J52" s="6" t="s">
        <v>35</v>
      </c>
      <c r="K52" s="5" t="s">
        <v>21</v>
      </c>
      <c r="L52" s="6" t="s">
        <v>37</v>
      </c>
      <c r="M52" s="5" t="s">
        <v>23</v>
      </c>
      <c r="N52" s="9" t="s">
        <v>28</v>
      </c>
      <c r="O52" s="50" t="s">
        <v>62</v>
      </c>
      <c r="P52" s="20" t="s">
        <v>66</v>
      </c>
    </row>
    <row r="53" spans="1:16" ht="15.75" thickTop="1" x14ac:dyDescent="0.25">
      <c r="A53" s="4" t="s">
        <v>14</v>
      </c>
      <c r="B53" s="10">
        <v>1</v>
      </c>
      <c r="C53" s="4" t="s">
        <v>90</v>
      </c>
      <c r="D53" s="4"/>
      <c r="E53" s="4">
        <v>60.29</v>
      </c>
      <c r="F53" s="4"/>
      <c r="G53" s="4">
        <v>60.883000000000003</v>
      </c>
      <c r="H53" s="4"/>
      <c r="I53" s="4">
        <v>59.7</v>
      </c>
      <c r="J53" s="4"/>
      <c r="K53" s="4"/>
      <c r="L53" s="4"/>
      <c r="M53" s="4"/>
      <c r="N53" s="4"/>
      <c r="O53" s="10">
        <f>Tableau5101113[[#This Row],[moyenne]]+Tableau5101113[[#This Row],[moyenne2]]+Tableau5101113[[#This Row],[moyenne3]]</f>
        <v>180.87299999999999</v>
      </c>
      <c r="P53" s="18">
        <f>COUNT(Tableau5101113[[#This Row],[pts étape]],Tableau5101113[[#This Row],[pts étape2]],Tableau5101113[[#This Row],[pts étape3]],Tableau5101113[[#This Row],[pts étape4]],Tableau5101113[[#This Row],[pts étape5]])</f>
        <v>0</v>
      </c>
    </row>
    <row r="54" spans="1:16" x14ac:dyDescent="0.25">
      <c r="A54" s="4" t="s">
        <v>14</v>
      </c>
      <c r="B54" s="10">
        <v>2</v>
      </c>
      <c r="C54" s="4" t="s">
        <v>174</v>
      </c>
      <c r="D54" s="4"/>
      <c r="E54" s="44"/>
      <c r="F54" s="4"/>
      <c r="G54" s="4">
        <v>60.097999999999999</v>
      </c>
      <c r="H54" s="4"/>
      <c r="I54" s="4">
        <v>63.08</v>
      </c>
      <c r="J54" s="4"/>
      <c r="K54" s="4"/>
      <c r="L54" s="4"/>
      <c r="M54" s="4"/>
      <c r="N54" s="4"/>
      <c r="O54" s="10">
        <f>Tableau5101113[[#This Row],[moyenne]]+Tableau5101113[[#This Row],[moyenne2]]+Tableau5101113[[#This Row],[moyenne3]]</f>
        <v>123.178</v>
      </c>
      <c r="P54" s="7">
        <f>COUNT(Tableau5101113[[#This Row],[pts étape]],Tableau5101113[[#This Row],[pts étape2]],Tableau5101113[[#This Row],[pts étape3]],Tableau5101113[[#This Row],[pts étape4]],Tableau5101113[[#This Row],[pts étape5]])</f>
        <v>0</v>
      </c>
    </row>
    <row r="55" spans="1:16" hidden="1" x14ac:dyDescent="0.25">
      <c r="A55" s="4" t="s">
        <v>14</v>
      </c>
      <c r="B55" s="1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0">
        <f>Tableau5101113[[#This Row],[moyenne]]+Tableau5101113[[#This Row],[moyenne2]]+Tableau5101113[[#This Row],[moyenne3]]</f>
        <v>0</v>
      </c>
      <c r="P55" s="7">
        <f>COUNT(Tableau5101113[[#This Row],[pts étape]],Tableau5101113[[#This Row],[pts étape2]],Tableau5101113[[#This Row],[pts étape3]],Tableau5101113[[#This Row],[pts étape4]],Tableau5101113[[#This Row],[pts étape5]])</f>
        <v>0</v>
      </c>
    </row>
    <row r="56" spans="1:16" hidden="1" x14ac:dyDescent="0.25">
      <c r="A56" s="4" t="s">
        <v>14</v>
      </c>
      <c r="B56" s="10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0">
        <f>Tableau5101113[[#This Row],[moyenne]]+Tableau5101113[[#This Row],[moyenne2]]+Tableau5101113[[#This Row],[moyenne3]]</f>
        <v>0</v>
      </c>
      <c r="P56" s="14">
        <f>COUNT(Tableau5101113[[#This Row],[pts étape]],Tableau5101113[[#This Row],[pts étape2]],Tableau5101113[[#This Row],[pts étape3]],Tableau5101113[[#This Row],[pts étape4]],Tableau5101113[[#This Row],[pts étape5]])</f>
        <v>0</v>
      </c>
    </row>
    <row r="57" spans="1:16" ht="15.75" thickBot="1" x14ac:dyDescent="0.3"/>
    <row r="58" spans="1:16" ht="38.25" thickBot="1" x14ac:dyDescent="0.3">
      <c r="A58" s="28"/>
      <c r="B58" s="28"/>
      <c r="C58" s="28"/>
      <c r="D58" s="64" t="s">
        <v>0</v>
      </c>
      <c r="E58" s="65"/>
      <c r="F58" s="64" t="s">
        <v>1</v>
      </c>
      <c r="G58" s="65"/>
      <c r="H58" s="64" t="s">
        <v>2</v>
      </c>
      <c r="I58" s="65"/>
      <c r="J58" s="24" t="s">
        <v>24</v>
      </c>
      <c r="K58" s="25" t="s">
        <v>77</v>
      </c>
      <c r="L58" s="64" t="s">
        <v>26</v>
      </c>
      <c r="M58" s="65"/>
      <c r="N58" s="69" t="s">
        <v>30</v>
      </c>
      <c r="O58" s="70"/>
      <c r="P58" s="12" t="s">
        <v>78</v>
      </c>
    </row>
    <row r="59" spans="1:16" ht="15.75" thickBot="1" x14ac:dyDescent="0.3">
      <c r="A59" s="5" t="s">
        <v>15</v>
      </c>
      <c r="B59" s="6" t="s">
        <v>16</v>
      </c>
      <c r="C59" s="5" t="s">
        <v>3</v>
      </c>
      <c r="D59" s="6" t="s">
        <v>33</v>
      </c>
      <c r="E59" s="5" t="s">
        <v>18</v>
      </c>
      <c r="F59" s="6" t="s">
        <v>34</v>
      </c>
      <c r="G59" s="5" t="s">
        <v>19</v>
      </c>
      <c r="H59" s="6" t="s">
        <v>36</v>
      </c>
      <c r="I59" s="5" t="s">
        <v>20</v>
      </c>
      <c r="J59" s="6" t="s">
        <v>35</v>
      </c>
      <c r="K59" s="5" t="s">
        <v>21</v>
      </c>
      <c r="L59" s="6" t="s">
        <v>37</v>
      </c>
      <c r="M59" s="5" t="s">
        <v>23</v>
      </c>
      <c r="N59" s="9" t="s">
        <v>28</v>
      </c>
      <c r="O59" s="50" t="s">
        <v>62</v>
      </c>
      <c r="P59" s="20" t="s">
        <v>66</v>
      </c>
    </row>
    <row r="60" spans="1:16" ht="15.75" thickTop="1" x14ac:dyDescent="0.25">
      <c r="A60" s="4" t="s">
        <v>31</v>
      </c>
      <c r="B60" s="10">
        <v>1</v>
      </c>
      <c r="C60" s="4" t="s">
        <v>38</v>
      </c>
      <c r="D60" s="4"/>
      <c r="E60" s="4">
        <v>64.14</v>
      </c>
      <c r="F60" s="4"/>
      <c r="G60" s="4">
        <v>64.332999999999998</v>
      </c>
      <c r="H60" s="4">
        <v>64.332999999999998</v>
      </c>
      <c r="I60" s="4">
        <v>62.14</v>
      </c>
      <c r="J60" s="4"/>
      <c r="K60" s="4"/>
      <c r="L60" s="4"/>
      <c r="M60" s="4"/>
      <c r="N60" s="4"/>
      <c r="O60" s="10">
        <f>Tableau5101118[[#This Row],[moyenne]]+Tableau5101118[[#This Row],[moyenne2]]</f>
        <v>128.47300000000001</v>
      </c>
      <c r="P60" s="10"/>
    </row>
    <row r="61" spans="1:16" ht="14.25" customHeight="1" x14ac:dyDescent="0.25">
      <c r="A61" s="4" t="s">
        <v>31</v>
      </c>
      <c r="B61" s="10">
        <v>2</v>
      </c>
      <c r="C61" s="4" t="s">
        <v>102</v>
      </c>
      <c r="D61" s="4"/>
      <c r="E61" s="4">
        <v>62</v>
      </c>
      <c r="F61" s="4"/>
      <c r="G61" s="4">
        <v>60.713999999999999</v>
      </c>
      <c r="H61" s="4"/>
      <c r="I61" s="4">
        <v>65.44</v>
      </c>
      <c r="J61" s="4"/>
      <c r="K61" s="4"/>
      <c r="L61" s="4"/>
      <c r="M61" s="4"/>
      <c r="N61" s="4"/>
      <c r="O61" s="10">
        <f>Tableau5101118[[#This Row],[moyenne]]+Tableau5101118[[#This Row],[moyenne2]]</f>
        <v>122.714</v>
      </c>
      <c r="P61" s="10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62" spans="1:16" x14ac:dyDescent="0.25">
      <c r="A62" s="4" t="s">
        <v>31</v>
      </c>
      <c r="B62" s="10">
        <v>3</v>
      </c>
      <c r="C62" s="4" t="s">
        <v>42</v>
      </c>
      <c r="D62" s="4"/>
      <c r="E62" s="4">
        <v>65.86</v>
      </c>
      <c r="F62" s="4"/>
      <c r="G62" s="4">
        <v>67.048000000000002</v>
      </c>
      <c r="H62" s="4"/>
      <c r="I62" s="4" t="s">
        <v>227</v>
      </c>
      <c r="J62" s="4"/>
      <c r="K62" s="4"/>
      <c r="L62" s="4"/>
      <c r="M62" s="4"/>
      <c r="N62" s="4"/>
      <c r="O62" s="10">
        <f>Tableau5101118[[#This Row],[moyenne]]+Tableau5101118[[#This Row],[moyenne2]]</f>
        <v>132.90800000000002</v>
      </c>
      <c r="P62" s="10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63" spans="1:16" x14ac:dyDescent="0.25">
      <c r="A63" s="4" t="s">
        <v>31</v>
      </c>
      <c r="B63" s="10">
        <v>4</v>
      </c>
      <c r="C63" s="4" t="s">
        <v>173</v>
      </c>
      <c r="D63" s="4"/>
      <c r="E63" s="44"/>
      <c r="F63" s="4"/>
      <c r="G63" s="4">
        <v>61.619</v>
      </c>
      <c r="H63" s="4"/>
      <c r="I63" s="44"/>
      <c r="J63" s="4"/>
      <c r="K63" s="4"/>
      <c r="L63" s="4"/>
      <c r="M63" s="4"/>
      <c r="N63" s="4">
        <f>SUM(Tableau5101118[[#This Row],[pts étape]]+Tableau5101118[[#This Row],[pts étape2]]+Tableau5101118[[#This Row],[pts étape3]]+Tableau5101118[[#This Row],[pts étape4]]+Tableau5101118[[#This Row],[pts étape5]])</f>
        <v>0</v>
      </c>
      <c r="O63" s="10">
        <f>Tableau5101118[[#This Row],[moyenne]]+Tableau5101118[[#This Row],[moyenne2]]</f>
        <v>61.619</v>
      </c>
      <c r="P63" s="10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64" spans="1:16" hidden="1" x14ac:dyDescent="0.25">
      <c r="A64" s="4" t="s">
        <v>31</v>
      </c>
      <c r="B64" s="1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0">
        <f>Tableau5101118[[#This Row],[moyenne]]+Tableau5101118[[#This Row],[moyenne2]]</f>
        <v>0</v>
      </c>
      <c r="P64" s="10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65" spans="1:16" ht="15.75" thickBot="1" x14ac:dyDescent="0.3"/>
    <row r="66" spans="1:16" ht="36.75" customHeight="1" thickBot="1" x14ac:dyDescent="0.3">
      <c r="A66" s="28"/>
      <c r="B66" s="28"/>
      <c r="C66" s="28"/>
      <c r="D66" s="64" t="s">
        <v>0</v>
      </c>
      <c r="E66" s="65"/>
      <c r="F66" s="64" t="s">
        <v>1</v>
      </c>
      <c r="G66" s="65"/>
      <c r="H66" s="64" t="s">
        <v>2</v>
      </c>
      <c r="I66" s="65"/>
      <c r="J66" s="24" t="s">
        <v>24</v>
      </c>
      <c r="K66" s="25" t="s">
        <v>77</v>
      </c>
      <c r="L66" s="64" t="s">
        <v>26</v>
      </c>
      <c r="M66" s="65"/>
      <c r="N66" s="69" t="s">
        <v>30</v>
      </c>
      <c r="O66" s="70"/>
      <c r="P66" s="12" t="s">
        <v>78</v>
      </c>
    </row>
    <row r="67" spans="1:16" ht="15.75" thickBot="1" x14ac:dyDescent="0.3">
      <c r="A67" s="5" t="s">
        <v>15</v>
      </c>
      <c r="B67" s="6" t="s">
        <v>16</v>
      </c>
      <c r="C67" s="5" t="s">
        <v>3</v>
      </c>
      <c r="D67" s="6" t="s">
        <v>33</v>
      </c>
      <c r="E67" s="5" t="s">
        <v>18</v>
      </c>
      <c r="F67" s="6" t="s">
        <v>34</v>
      </c>
      <c r="G67" s="5" t="s">
        <v>19</v>
      </c>
      <c r="H67" s="6" t="s">
        <v>36</v>
      </c>
      <c r="I67" s="5" t="s">
        <v>20</v>
      </c>
      <c r="J67" s="6" t="s">
        <v>35</v>
      </c>
      <c r="K67" s="5" t="s">
        <v>21</v>
      </c>
      <c r="L67" s="6" t="s">
        <v>37</v>
      </c>
      <c r="M67" s="5" t="s">
        <v>23</v>
      </c>
      <c r="N67" s="9" t="s">
        <v>28</v>
      </c>
      <c r="O67" s="50" t="s">
        <v>62</v>
      </c>
      <c r="P67" s="20" t="s">
        <v>66</v>
      </c>
    </row>
    <row r="68" spans="1:16" ht="15.75" thickTop="1" x14ac:dyDescent="0.25">
      <c r="A68" s="40" t="s">
        <v>32</v>
      </c>
      <c r="B68" s="41">
        <v>1</v>
      </c>
      <c r="C68" s="42" t="s">
        <v>79</v>
      </c>
      <c r="D68" s="42"/>
      <c r="E68" s="42">
        <v>63.41</v>
      </c>
      <c r="F68" s="42"/>
      <c r="G68" s="42">
        <v>64.363</v>
      </c>
      <c r="H68" s="42"/>
      <c r="I68" s="42">
        <v>65.05</v>
      </c>
      <c r="J68" s="42"/>
      <c r="K68" s="42"/>
      <c r="L68" s="41"/>
      <c r="M68" s="42"/>
      <c r="N68" s="40"/>
      <c r="O68" s="41">
        <f>E68+G68+I68</f>
        <v>192.82299999999998</v>
      </c>
      <c r="P68" s="42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69" spans="1:16" x14ac:dyDescent="0.25">
      <c r="A69" s="43" t="s">
        <v>32</v>
      </c>
      <c r="B69" s="10">
        <v>2</v>
      </c>
      <c r="C69" s="4" t="s">
        <v>43</v>
      </c>
      <c r="D69" s="4"/>
      <c r="E69" s="44"/>
      <c r="F69" s="4"/>
      <c r="G69" s="4">
        <v>65.441000000000003</v>
      </c>
      <c r="H69" s="4"/>
      <c r="I69" s="4">
        <v>63.82</v>
      </c>
      <c r="J69" s="4"/>
      <c r="K69" s="4"/>
      <c r="L69" s="10"/>
      <c r="M69" s="4"/>
      <c r="N69" s="43"/>
      <c r="O69" s="10">
        <f>E69+G69+I69</f>
        <v>129.261</v>
      </c>
      <c r="P69" s="4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70" spans="1:16" x14ac:dyDescent="0.25">
      <c r="A70" s="40" t="s">
        <v>31</v>
      </c>
      <c r="B70" s="41">
        <v>2</v>
      </c>
      <c r="C70" s="42" t="s">
        <v>216</v>
      </c>
      <c r="D70" s="42"/>
      <c r="E70" s="45"/>
      <c r="F70" s="45"/>
      <c r="G70" s="45"/>
      <c r="H70" s="42"/>
      <c r="I70" s="42">
        <v>67.05</v>
      </c>
      <c r="J70" s="42"/>
      <c r="K70" s="42"/>
      <c r="L70" s="41"/>
      <c r="M70" s="42"/>
      <c r="N70" s="40"/>
      <c r="O70" s="41">
        <f>E70+G70+I70</f>
        <v>67.05</v>
      </c>
      <c r="P70" s="42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71" spans="1:16" x14ac:dyDescent="0.25">
      <c r="A71" s="43" t="s">
        <v>32</v>
      </c>
      <c r="B71" s="10">
        <v>4</v>
      </c>
      <c r="C71" s="4" t="s">
        <v>172</v>
      </c>
      <c r="D71" s="60"/>
      <c r="E71" s="61"/>
      <c r="F71" s="60"/>
      <c r="G71" s="4">
        <v>64.363</v>
      </c>
      <c r="H71" s="4"/>
      <c r="I71" s="44"/>
      <c r="J71" s="4"/>
      <c r="K71" s="4"/>
      <c r="L71" s="4"/>
      <c r="M71" s="4"/>
      <c r="N71" s="43"/>
      <c r="O71" s="10">
        <f>E71+G71+I71</f>
        <v>64.363</v>
      </c>
      <c r="P71" s="4">
        <f>COUNT(Tableau5101118[[#This Row],[pts étape]],Tableau5101118[[#This Row],[pts étape2]],Tableau5101118[[#This Row],[pts étape3]],Tableau5101118[[#This Row],[pts étape4]],Tableau5101118[[#This Row],[pts étape5]])</f>
        <v>0</v>
      </c>
    </row>
    <row r="72" spans="1:16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6" x14ac:dyDescent="0.25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6" x14ac:dyDescent="0.25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6" x14ac:dyDescent="0.2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6" x14ac:dyDescent="0.25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6" x14ac:dyDescent="0.25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</row>
    <row r="78" spans="1:16" x14ac:dyDescent="0.25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</row>
    <row r="79" spans="1:16" x14ac:dyDescent="0.25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6" x14ac:dyDescent="0.25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</row>
    <row r="81" spans="3:13" x14ac:dyDescent="0.25"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3:13" x14ac:dyDescent="0.25"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3:13" x14ac:dyDescent="0.25"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</row>
    <row r="84" spans="3:13" x14ac:dyDescent="0.25"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3:13" x14ac:dyDescent="0.25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spans="3:13" x14ac:dyDescent="0.25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</row>
    <row r="87" spans="3:13" x14ac:dyDescent="0.25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spans="3:13" x14ac:dyDescent="0.25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</row>
    <row r="89" spans="3:13" x14ac:dyDescent="0.25"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</row>
    <row r="90" spans="3:13" x14ac:dyDescent="0.25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3:13" x14ac:dyDescent="0.25"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</sheetData>
  <mergeCells count="31">
    <mergeCell ref="C1:I3"/>
    <mergeCell ref="N6:O6"/>
    <mergeCell ref="D28:E28"/>
    <mergeCell ref="F28:G28"/>
    <mergeCell ref="H28:I28"/>
    <mergeCell ref="L28:M28"/>
    <mergeCell ref="N28:O28"/>
    <mergeCell ref="D6:E6"/>
    <mergeCell ref="F6:G6"/>
    <mergeCell ref="H6:I6"/>
    <mergeCell ref="L6:M6"/>
    <mergeCell ref="D42:E42"/>
    <mergeCell ref="F42:G42"/>
    <mergeCell ref="H42:I42"/>
    <mergeCell ref="L42:M42"/>
    <mergeCell ref="N42:O42"/>
    <mergeCell ref="D51:E51"/>
    <mergeCell ref="F51:G51"/>
    <mergeCell ref="H51:I51"/>
    <mergeCell ref="L51:M51"/>
    <mergeCell ref="N51:O51"/>
    <mergeCell ref="D58:E58"/>
    <mergeCell ref="F58:G58"/>
    <mergeCell ref="H58:I58"/>
    <mergeCell ref="L58:M58"/>
    <mergeCell ref="N58:O58"/>
    <mergeCell ref="D66:E66"/>
    <mergeCell ref="F66:G66"/>
    <mergeCell ref="H66:I66"/>
    <mergeCell ref="L66:M66"/>
    <mergeCell ref="N66:O66"/>
  </mergeCells>
  <phoneticPr fontId="1" type="noConversion"/>
  <printOptions horizontalCentered="1" verticalCentered="1"/>
  <pageMargins left="0" right="0" top="0" bottom="0" header="0.31496062992125984" footer="0.31496062992125984"/>
  <pageSetup paperSize="9" scale="51" orientation="landscape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Club</vt:lpstr>
      <vt:lpstr>Amateur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Prigent</dc:creator>
  <cp:lastModifiedBy>Utilisateur</cp:lastModifiedBy>
  <cp:lastPrinted>2024-04-24T13:19:31Z</cp:lastPrinted>
  <dcterms:created xsi:type="dcterms:W3CDTF">2022-03-04T10:32:46Z</dcterms:created>
  <dcterms:modified xsi:type="dcterms:W3CDTF">2024-04-30T10:05:10Z</dcterms:modified>
</cp:coreProperties>
</file>