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veloup\Desktop\CDE\2024\Challenge Iser'Dress 2024\"/>
    </mc:Choice>
  </mc:AlternateContent>
  <xr:revisionPtr revIDLastSave="0" documentId="8_{39AB99F1-45E6-4549-82FA-C2EEC5099B76}" xr6:coauthVersionLast="47" xr6:coauthVersionMax="47" xr10:uidLastSave="{00000000-0000-0000-0000-000000000000}"/>
  <bookViews>
    <workbookView xWindow="-120" yWindow="-120" windowWidth="29040" windowHeight="15840" xr2:uid="{7FEB7D1D-37E2-421A-A708-D0C478F0789F}"/>
  </bookViews>
  <sheets>
    <sheet name="Club" sheetId="1" r:id="rId1"/>
    <sheet name="Amate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0" i="1" l="1"/>
  <c r="S80" i="1"/>
  <c r="T80" i="1"/>
  <c r="U80" i="1"/>
  <c r="R79" i="1"/>
  <c r="S79" i="1"/>
  <c r="T79" i="1"/>
  <c r="U79" i="1"/>
  <c r="R81" i="1"/>
  <c r="S81" i="1"/>
  <c r="T81" i="1"/>
  <c r="U81" i="1"/>
  <c r="T138" i="1"/>
  <c r="T139" i="1"/>
  <c r="U138" i="1"/>
  <c r="U139" i="1"/>
  <c r="T134" i="1"/>
  <c r="U134" i="1"/>
  <c r="T174" i="1"/>
  <c r="U174" i="1"/>
  <c r="U173" i="1"/>
  <c r="T173" i="1"/>
  <c r="O71" i="2"/>
  <c r="P71" i="2"/>
  <c r="U169" i="1"/>
  <c r="T169" i="1"/>
  <c r="U16" i="1"/>
  <c r="U17" i="1"/>
  <c r="U18" i="1"/>
  <c r="U19" i="1"/>
  <c r="U20" i="1"/>
  <c r="U145" i="1"/>
  <c r="U144" i="1"/>
  <c r="U147" i="1"/>
  <c r="U153" i="1"/>
  <c r="U150" i="1"/>
  <c r="U148" i="1"/>
  <c r="U149" i="1"/>
  <c r="U151" i="1"/>
  <c r="U152" i="1"/>
  <c r="U146" i="1"/>
  <c r="U99" i="1"/>
  <c r="U85" i="1"/>
  <c r="U86" i="1"/>
  <c r="U136" i="1"/>
  <c r="U135" i="1"/>
  <c r="U137" i="1"/>
  <c r="U100" i="1"/>
  <c r="U101" i="1"/>
  <c r="U93" i="1"/>
  <c r="U102" i="1"/>
  <c r="U87" i="1"/>
  <c r="U103" i="1"/>
  <c r="U133" i="1"/>
  <c r="U104" i="1"/>
  <c r="U88" i="1"/>
  <c r="U105" i="1"/>
  <c r="U90" i="1"/>
  <c r="U92" i="1"/>
  <c r="U107" i="1"/>
  <c r="U89" i="1"/>
  <c r="U131" i="1"/>
  <c r="U112" i="1"/>
  <c r="U91" i="1"/>
  <c r="U95" i="1"/>
  <c r="U113" i="1"/>
  <c r="U114" i="1"/>
  <c r="U115" i="1"/>
  <c r="U119" i="1"/>
  <c r="U120" i="1"/>
  <c r="U94" i="1"/>
  <c r="U121" i="1"/>
  <c r="U122" i="1"/>
  <c r="U132" i="1"/>
  <c r="U96" i="1"/>
  <c r="U124" i="1"/>
  <c r="U98" i="1"/>
  <c r="U97" i="1"/>
  <c r="U126" i="1"/>
  <c r="U140" i="1"/>
  <c r="U116" i="1"/>
  <c r="U110" i="1"/>
  <c r="U128" i="1"/>
  <c r="U123" i="1"/>
  <c r="U129" i="1"/>
  <c r="U117" i="1"/>
  <c r="U108" i="1"/>
  <c r="U106" i="1"/>
  <c r="U130" i="1"/>
  <c r="U125" i="1"/>
  <c r="U111" i="1"/>
  <c r="U109" i="1"/>
  <c r="U127" i="1"/>
  <c r="U118" i="1"/>
  <c r="U24" i="1"/>
  <c r="U25" i="1"/>
  <c r="U26" i="1"/>
  <c r="U27" i="1"/>
  <c r="U41" i="1"/>
  <c r="U33" i="1"/>
  <c r="U34" i="1"/>
  <c r="U36" i="1"/>
  <c r="U75" i="1"/>
  <c r="U42" i="1"/>
  <c r="U32" i="1"/>
  <c r="U43" i="1"/>
  <c r="U37" i="1"/>
  <c r="U78" i="1"/>
  <c r="U44" i="1"/>
  <c r="U35" i="1"/>
  <c r="U45" i="1"/>
  <c r="U76" i="1"/>
  <c r="U46" i="1"/>
  <c r="U39" i="1"/>
  <c r="U47" i="1"/>
  <c r="U48" i="1"/>
  <c r="U49" i="1"/>
  <c r="U50" i="1"/>
  <c r="U51" i="1"/>
  <c r="U38" i="1"/>
  <c r="U52" i="1"/>
  <c r="U72" i="1"/>
  <c r="U70" i="1"/>
  <c r="U73" i="1"/>
  <c r="U69" i="1"/>
  <c r="U74" i="1"/>
  <c r="U59" i="1"/>
  <c r="U63" i="1"/>
  <c r="U64" i="1"/>
  <c r="U61" i="1"/>
  <c r="U60" i="1"/>
  <c r="U66" i="1"/>
  <c r="U68" i="1"/>
  <c r="U57" i="1"/>
  <c r="U62" i="1"/>
  <c r="U67" i="1"/>
  <c r="U58" i="1"/>
  <c r="U65" i="1"/>
  <c r="U53" i="1"/>
  <c r="U40" i="1"/>
  <c r="U71" i="1"/>
  <c r="U77" i="1"/>
  <c r="U55" i="1"/>
  <c r="U56" i="1"/>
  <c r="U54" i="1"/>
  <c r="U6" i="1"/>
  <c r="U7" i="1"/>
  <c r="U10" i="1"/>
  <c r="U8" i="1"/>
  <c r="U9" i="1"/>
  <c r="U11" i="1"/>
  <c r="U12" i="1"/>
  <c r="U157" i="1"/>
  <c r="U161" i="1"/>
  <c r="U158" i="1"/>
  <c r="U163" i="1"/>
  <c r="U160" i="1"/>
  <c r="U159" i="1"/>
  <c r="U162" i="1"/>
  <c r="U164" i="1"/>
  <c r="U165" i="1"/>
  <c r="O69" i="2"/>
  <c r="O70" i="2"/>
  <c r="O68" i="2"/>
  <c r="O30" i="2"/>
  <c r="O35" i="2"/>
  <c r="O36" i="2"/>
  <c r="O31" i="2"/>
  <c r="O37" i="2"/>
  <c r="O33" i="2"/>
  <c r="O32" i="2"/>
  <c r="O39" i="2"/>
  <c r="O38" i="2"/>
  <c r="O34" i="2"/>
  <c r="O46" i="2"/>
  <c r="O48" i="2"/>
  <c r="O49" i="2"/>
  <c r="O45" i="2"/>
  <c r="O47" i="2"/>
  <c r="O44" i="2"/>
  <c r="O60" i="2"/>
  <c r="O61" i="2"/>
  <c r="O62" i="2"/>
  <c r="O63" i="2"/>
  <c r="O64" i="2"/>
  <c r="O53" i="2"/>
  <c r="O54" i="2"/>
  <c r="O55" i="2"/>
  <c r="O56" i="2"/>
  <c r="O12" i="2"/>
  <c r="O9" i="2"/>
  <c r="O8" i="2"/>
  <c r="O10" i="2"/>
  <c r="O23" i="2"/>
  <c r="O11" i="2"/>
  <c r="O22" i="2"/>
  <c r="O15" i="2"/>
  <c r="O17" i="2"/>
  <c r="O21" i="2"/>
  <c r="O16" i="2"/>
  <c r="O18" i="2"/>
  <c r="O13" i="2"/>
  <c r="O14" i="2"/>
  <c r="O20" i="2"/>
  <c r="O19" i="2"/>
  <c r="O24" i="2"/>
  <c r="O25" i="2"/>
  <c r="O26" i="2"/>
  <c r="T124" i="1"/>
  <c r="R47" i="1"/>
  <c r="R44" i="1"/>
  <c r="R45" i="1"/>
  <c r="R58" i="1"/>
  <c r="R48" i="1"/>
  <c r="T47" i="1"/>
  <c r="T44" i="1"/>
  <c r="T45" i="1"/>
  <c r="T58" i="1"/>
  <c r="T48" i="1"/>
  <c r="R49" i="1"/>
  <c r="R72" i="1"/>
  <c r="R50" i="1"/>
  <c r="R75" i="1"/>
  <c r="T49" i="1"/>
  <c r="T72" i="1"/>
  <c r="T50" i="1"/>
  <c r="T75" i="1"/>
  <c r="R56" i="1"/>
  <c r="T56" i="1"/>
  <c r="R43" i="1"/>
  <c r="T43" i="1"/>
  <c r="P40" i="2"/>
  <c r="P32" i="2"/>
  <c r="P33" i="2"/>
  <c r="N47" i="2"/>
  <c r="P47" i="2"/>
  <c r="N63" i="2"/>
  <c r="P63" i="2"/>
  <c r="P70" i="2"/>
  <c r="R46" i="1"/>
  <c r="R76" i="1"/>
  <c r="R68" i="1"/>
  <c r="R59" i="1"/>
  <c r="R55" i="1"/>
  <c r="R42" i="1"/>
  <c r="T46" i="1"/>
  <c r="T76" i="1"/>
  <c r="T68" i="1"/>
  <c r="T59" i="1"/>
  <c r="T55" i="1"/>
  <c r="T42" i="1"/>
  <c r="R41" i="1"/>
  <c r="R60" i="1"/>
  <c r="R64" i="1"/>
  <c r="T41" i="1"/>
  <c r="T60" i="1"/>
  <c r="T64" i="1"/>
  <c r="R57" i="1"/>
  <c r="T57" i="1"/>
  <c r="R78" i="1"/>
  <c r="T78" i="1"/>
  <c r="T145" i="1"/>
  <c r="T97" i="1"/>
  <c r="T127" i="1"/>
  <c r="T109" i="1"/>
  <c r="T130" i="1"/>
  <c r="T98" i="1"/>
  <c r="T108" i="1"/>
  <c r="T92" i="1"/>
  <c r="T90" i="1"/>
  <c r="T88" i="1"/>
  <c r="T129" i="1"/>
  <c r="T111" i="1"/>
  <c r="T118" i="1"/>
  <c r="P69" i="2"/>
  <c r="P68" i="2"/>
  <c r="T91" i="1"/>
  <c r="T119" i="1"/>
  <c r="T165" i="1"/>
  <c r="T151" i="1"/>
  <c r="T115" i="1"/>
  <c r="T104" i="1"/>
  <c r="T89" i="1"/>
  <c r="T161" i="1"/>
  <c r="T157" i="1"/>
  <c r="T160" i="1"/>
  <c r="T158" i="1"/>
  <c r="T159" i="1"/>
  <c r="T162" i="1"/>
  <c r="T164" i="1"/>
  <c r="T163" i="1"/>
  <c r="T144" i="1"/>
  <c r="T148" i="1"/>
  <c r="T146" i="1"/>
  <c r="T152" i="1"/>
  <c r="T150" i="1"/>
  <c r="T153" i="1"/>
  <c r="T147" i="1"/>
  <c r="T149" i="1"/>
  <c r="T116" i="1"/>
  <c r="T131" i="1"/>
  <c r="T132" i="1"/>
  <c r="T85" i="1"/>
  <c r="T107" i="1"/>
  <c r="T103" i="1"/>
  <c r="T120" i="1"/>
  <c r="T125" i="1"/>
  <c r="T137" i="1"/>
  <c r="T121" i="1"/>
  <c r="T106" i="1"/>
  <c r="T100" i="1"/>
  <c r="T136" i="1"/>
  <c r="T101" i="1"/>
  <c r="T86" i="1"/>
  <c r="T126" i="1"/>
  <c r="T99" i="1"/>
  <c r="T113" i="1"/>
  <c r="T94" i="1"/>
  <c r="T122" i="1"/>
  <c r="T102" i="1"/>
  <c r="T93" i="1"/>
  <c r="T114" i="1"/>
  <c r="T96" i="1"/>
  <c r="T133" i="1"/>
  <c r="T117" i="1"/>
  <c r="T105" i="1"/>
  <c r="T135" i="1"/>
  <c r="T123" i="1"/>
  <c r="T95" i="1"/>
  <c r="T110" i="1"/>
  <c r="T128" i="1"/>
  <c r="T87" i="1"/>
  <c r="T140" i="1"/>
  <c r="T112" i="1"/>
  <c r="P62" i="2"/>
  <c r="P60" i="2"/>
  <c r="P61" i="2"/>
  <c r="P64" i="2"/>
  <c r="P53" i="2"/>
  <c r="P54" i="2"/>
  <c r="P55" i="2"/>
  <c r="P56" i="2"/>
  <c r="P30" i="2"/>
  <c r="P35" i="2"/>
  <c r="P36" i="2"/>
  <c r="P37" i="2"/>
  <c r="P31" i="2"/>
  <c r="P39" i="2"/>
  <c r="P38" i="2"/>
  <c r="P34" i="2"/>
  <c r="P8" i="2"/>
  <c r="P23" i="2"/>
  <c r="P10" i="2"/>
  <c r="P11" i="2"/>
  <c r="P9" i="2"/>
  <c r="P12" i="2"/>
  <c r="P22" i="2"/>
  <c r="P15" i="2"/>
  <c r="P17" i="2"/>
  <c r="P21" i="2"/>
  <c r="P16" i="2"/>
  <c r="P18" i="2"/>
  <c r="P13" i="2"/>
  <c r="P14" i="2"/>
  <c r="P20" i="2"/>
  <c r="P19" i="2"/>
  <c r="P24" i="2"/>
  <c r="P25" i="2"/>
  <c r="P26" i="2"/>
  <c r="P49" i="2" l="1"/>
  <c r="P48" i="2"/>
  <c r="P45" i="2"/>
  <c r="P46" i="2"/>
  <c r="P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tc={BF328E0C-254B-436B-B6B9-BDC141AFAD2A}</author>
  </authors>
  <commentList>
    <comment ref="C144" authorId="0" shapeId="0" xr:uid="{BF328E0C-254B-436B-B6B9-BDC141AFAD2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Pas licenciée en ISERE</t>
      </text>
    </comment>
  </commentList>
</comments>
</file>

<file path=xl/sharedStrings.xml><?xml version="1.0" encoding="utf-8"?>
<sst xmlns="http://schemas.openxmlformats.org/spreadsheetml/2006/main" count="835" uniqueCount="228">
  <si>
    <t>Manège Enchanté</t>
  </si>
  <si>
    <t>CHA</t>
  </si>
  <si>
    <t>Sardieu</t>
  </si>
  <si>
    <t>Couples</t>
  </si>
  <si>
    <t>Poney 2</t>
  </si>
  <si>
    <t>Poney 1</t>
  </si>
  <si>
    <t>Poney Elite</t>
  </si>
  <si>
    <t>Club 3</t>
  </si>
  <si>
    <t>Club 2</t>
  </si>
  <si>
    <t>Club 1</t>
  </si>
  <si>
    <t>Club Elite</t>
  </si>
  <si>
    <t>Amateur 3</t>
  </si>
  <si>
    <t>Amateur 2</t>
  </si>
  <si>
    <t>Amateur 1</t>
  </si>
  <si>
    <t>Amateur Elite</t>
  </si>
  <si>
    <t>Catégories</t>
  </si>
  <si>
    <t>Classement</t>
  </si>
  <si>
    <t>PC du Breda</t>
  </si>
  <si>
    <t>moyenne</t>
  </si>
  <si>
    <t>moyenne2</t>
  </si>
  <si>
    <t>moyenne3</t>
  </si>
  <si>
    <t>moyenne4</t>
  </si>
  <si>
    <t>C H Viennois</t>
  </si>
  <si>
    <t>moyenne5</t>
  </si>
  <si>
    <t>CE des 4 Fers</t>
  </si>
  <si>
    <t>moyenne6</t>
  </si>
  <si>
    <t>Ecuries de Crossey</t>
  </si>
  <si>
    <t>moyenne7</t>
  </si>
  <si>
    <t>Total  points</t>
  </si>
  <si>
    <t>Somme moyennes</t>
  </si>
  <si>
    <t>Classement Challenge</t>
  </si>
  <si>
    <t>Pro 3</t>
  </si>
  <si>
    <t>Pro 2</t>
  </si>
  <si>
    <t>pts étape</t>
  </si>
  <si>
    <t>pts étape2</t>
  </si>
  <si>
    <t>pts étape4</t>
  </si>
  <si>
    <t>pts étape3</t>
  </si>
  <si>
    <t>pts étape5</t>
  </si>
  <si>
    <t>Camille FRAGNOUD/EASY DES COMBES</t>
  </si>
  <si>
    <t>Karen PITTION/TRIOMPHE DE BURGO</t>
  </si>
  <si>
    <t>Aline CHAUTAGNAT/DIVA MAESTOSO ULTIMA</t>
  </si>
  <si>
    <t>Aline CHAUTAGNAT/VOERKAN DES SABLES</t>
  </si>
  <si>
    <t>Aurelie PRIGENT/QALAAK DES BRUYERE</t>
  </si>
  <si>
    <t>Aurelie PRIGENT/DRAGON HEART</t>
  </si>
  <si>
    <t>ALLEX PALET/SEULENTETE HUGAUX</t>
  </si>
  <si>
    <t>MAE RIGOLLIER/PEPITO</t>
  </si>
  <si>
    <t>JEANNE GIROUX/BAHIA PY</t>
  </si>
  <si>
    <t>CORINNE FINET/VAJRHA DES FI</t>
  </si>
  <si>
    <t>CHLOE FRANCOIS/BELLA</t>
  </si>
  <si>
    <t>LUCINE REYNAUD/TRESOR D'ORY</t>
  </si>
  <si>
    <t>CHLOE BONNICHON/FENICIO DU MAS</t>
  </si>
  <si>
    <t>ELODIE GENIN/DEHLI DES GORGES</t>
  </si>
  <si>
    <t xml:space="preserve">JENNA GERMAIN/FRIMOUSSE DE POULANGE	</t>
  </si>
  <si>
    <t>pts étape6</t>
  </si>
  <si>
    <t>pts étape7</t>
  </si>
  <si>
    <t xml:space="preserve">	GWENAELLE TIRIAULT/STAR DES LANDIERS</t>
  </si>
  <si>
    <t>VALENTINE QUERO/H'PRECIOSO</t>
  </si>
  <si>
    <t>MAUD MARX/	MAYA DE VAL</t>
  </si>
  <si>
    <t>CINDY WIESE/	TALELOOK</t>
  </si>
  <si>
    <t>EMMA VIGIER/KEFIR</t>
  </si>
  <si>
    <t>LUCIE QUERO/H'PRECIOSO</t>
  </si>
  <si>
    <t>JULIE CARLIER/ QUICKE</t>
  </si>
  <si>
    <t>Somme 4 meilleures moyennes</t>
  </si>
  <si>
    <t>FREDERIQUE RAAG/IGOR</t>
  </si>
  <si>
    <t>LAURE JABELIN/GAIA D'AVANCON</t>
  </si>
  <si>
    <t>CLEMENCE PERRET/BAIKAL DES GORGES</t>
  </si>
  <si>
    <t xml:space="preserve">nb de participations </t>
  </si>
  <si>
    <t>MAELINE RESIDORI/FREGATE DU PAQUIER</t>
  </si>
  <si>
    <t>JULIA RAVIX/AF POPIN STEEL MARY</t>
  </si>
  <si>
    <t>PHILIPPE WENDLING/DREAM DES CHENES (38)</t>
  </si>
  <si>
    <t>LUCIE RAYNAUD/BABY BOY DU BUTIN (43)</t>
  </si>
  <si>
    <t>Classements Provisoires du Challenge ISER'DRESS BY DEVOUCOUX 2024
CLUB, PONEY, AMATEUR et PRO</t>
  </si>
  <si>
    <t>pts étape72</t>
  </si>
  <si>
    <t>Arandon</t>
  </si>
  <si>
    <t>Classement Challenge
6 meilleures</t>
  </si>
  <si>
    <t>4 mini</t>
  </si>
  <si>
    <t>moyenne 8</t>
  </si>
  <si>
    <t>4 Fers</t>
  </si>
  <si>
    <t>3 mini</t>
  </si>
  <si>
    <t>Flore VALARIN / FURSTINA</t>
  </si>
  <si>
    <t>LUCIE CAMBE/GALIA DE VAL</t>
  </si>
  <si>
    <t>ALEXIA GUILLET/PATO</t>
  </si>
  <si>
    <t>BASTIEN LENTILLON/EVER ME DE JAX</t>
  </si>
  <si>
    <t>MANON JOURDANET/PATO</t>
  </si>
  <si>
    <t>LOU ANNE MENDOZA/BAHIA PY</t>
  </si>
  <si>
    <t>CAMILLE COLLADOS/ETERNALSUNSHINE DULIN</t>
  </si>
  <si>
    <t>VALENTINE QUERO/IRIS</t>
  </si>
  <si>
    <t>LEA DEFONTAINE/GEP UP D'AVANCON</t>
  </si>
  <si>
    <t>CHARLOTTE ALADENISE/AVANA DES ANTES</t>
  </si>
  <si>
    <t>MAUD MARX/SANNE IN DE WEI</t>
  </si>
  <si>
    <t>Laurence ROUX FOUILLET/A LITTLE PINK LA SAGE</t>
  </si>
  <si>
    <t>Kristy Lea SPEARE/BUDDY</t>
  </si>
  <si>
    <t>Lilou CARROUX/KAJENDY O</t>
  </si>
  <si>
    <t>Maia RAFLE/BRIOSA GOM</t>
  </si>
  <si>
    <t>Jean Dominique ZANUS/CAMPINO PY</t>
  </si>
  <si>
    <t>Delphine BRIOUDE/FURST VON WELT</t>
  </si>
  <si>
    <t>Isabelle DAREUX BELVEGUE/EN EX VOTO BEL'AIR</t>
  </si>
  <si>
    <t>Anne Laure PINI/DON JUAN HS</t>
  </si>
  <si>
    <t>Camille GEOFFROY/FLO DE FARAMANS</t>
  </si>
  <si>
    <t>Clemence SIMON/SANNE IN DE WEI</t>
  </si>
  <si>
    <t>Virginie MOREL/HABANERO PY</t>
  </si>
  <si>
    <t>Sophie REPITON/HASHTAG DE L'ORGRIS</t>
  </si>
  <si>
    <t>Camille ZANUS/ESTIMADO PY</t>
  </si>
  <si>
    <t>SARA ANGEBAUD/ESPRI DE BONCE</t>
  </si>
  <si>
    <t>EMILIE LALLEMANT/MILLICENT FEILE</t>
  </si>
  <si>
    <t>HC</t>
  </si>
  <si>
    <t>LUCIE QUERO/IRIS</t>
  </si>
  <si>
    <t>ROMANE MARY LOUSSOUARN/KINGAROO</t>
  </si>
  <si>
    <t>PAULINE MARTIGNAT/ORIO</t>
  </si>
  <si>
    <t>MAEVA SOCQUET/VALESPOIR LA GOULA</t>
  </si>
  <si>
    <t>MELANIE ZAPATA/HABANERO PY</t>
  </si>
  <si>
    <t>CATARINA CHATAIN/ALPHA DU GARON</t>
  </si>
  <si>
    <t>ELINA MOYON/DANUBE DE MESMON</t>
  </si>
  <si>
    <t>ALECIA LORENZO/BETHSABEE DU MAZAL</t>
  </si>
  <si>
    <t>LAURENCE DE LORENZI/FANTASIA DE LA LIVE</t>
  </si>
  <si>
    <t>PAULINE MARTIGNAT/KINGAROO</t>
  </si>
  <si>
    <t>ROMANE MARY LOUSSOUARN/ORIO</t>
  </si>
  <si>
    <t>LUCIE QUERO/GALIA DE VAL</t>
  </si>
  <si>
    <t>dep 41</t>
  </si>
  <si>
    <t>MARINE KARLESKIND/MAYA DE VAL</t>
  </si>
  <si>
    <t>AMBRE HILLER CORTEY/GOLOSA</t>
  </si>
  <si>
    <t>MAREVA RABACA/ORIO</t>
  </si>
  <si>
    <t>CLARA MERCIER/H'PRECIOSO</t>
  </si>
  <si>
    <t>EMELINE MAZIERE TAURAN/IRA DE SAINT AUGUSTIN</t>
  </si>
  <si>
    <t>LEA BOUTHRIN/GLASGOW DE LAUZ</t>
  </si>
  <si>
    <t>ERIKA BLONDEAU/JACK SPARROW</t>
  </si>
  <si>
    <t>LUCILLE RIGAUD/BABY BOY DU BUTIN</t>
  </si>
  <si>
    <t>JADE LA CRAMPE/ICETEA D'EYGUILLERE</t>
  </si>
  <si>
    <t>JULIETTE DUCULTY/RIVAGE D'AVANCON</t>
  </si>
  <si>
    <t>CAMILLE BRELOT/BANJER</t>
  </si>
  <si>
    <t>JULIA DI MARTINO/SURPRISE DES SOURCES</t>
  </si>
  <si>
    <t>LOU ANNE MENDOZA/ESTREIA</t>
  </si>
  <si>
    <t>CASSANDRA DESCHAMPS/DESCARADO MT II</t>
  </si>
  <si>
    <t>ELISE NICOLLE/BORSALINO PHILO</t>
  </si>
  <si>
    <t>KARINE DEFILLON/QUALITAD</t>
  </si>
  <si>
    <t>MAEWENN DOARE TRAXEL/GOLOSA</t>
  </si>
  <si>
    <t>MAREVA RABACA/KINGAROO</t>
  </si>
  <si>
    <t>EUGENIE MAUFFREY VAUCAMP/ELFOY</t>
  </si>
  <si>
    <t>dep 43</t>
  </si>
  <si>
    <t>JEANNE BESSET/IRRELLE DU BUHOT</t>
  </si>
  <si>
    <t>CASSANDRE VANDROUX/HUSKY DES LECHERES</t>
  </si>
  <si>
    <t>PATRICIA D ENNETIERES/VENUS DE FLOSAILLE</t>
  </si>
  <si>
    <t>ELISA LINARD/HASKO DE RIBAUD</t>
  </si>
  <si>
    <t>MELANIE EVANO/VEGAS DE BONNETIERE</t>
  </si>
  <si>
    <t>YSALINE MATHEVET/BEVERLY DES TILLEULS</t>
  </si>
  <si>
    <t>JORDANE MALNATI/VANILLA SKY FAST</t>
  </si>
  <si>
    <t>dep 74</t>
  </si>
  <si>
    <t>HC dep 74</t>
  </si>
  <si>
    <t>JENNA GERMAIN/ELMER DE POULANGE</t>
  </si>
  <si>
    <t>ADELE DUPORT/ALADIN DES SOURCES</t>
  </si>
  <si>
    <t>SANDRA BROCHET/CALIF DE BEAUFAI</t>
  </si>
  <si>
    <t>MAGALI BARRY/CORRADOO MOUNTAIN DUN</t>
  </si>
  <si>
    <t>CORENTIN CHARNAY/ESTREIA</t>
  </si>
  <si>
    <t>MARLIE FISLI/BOLERO</t>
  </si>
  <si>
    <t>LEXIE TROUSSIER DURET/USKINA DES GENEVRIS</t>
  </si>
  <si>
    <t>CHLOE SCAGLIA/ROXANE DES COURS</t>
  </si>
  <si>
    <t>ELISE NICOLLE/DIB'S</t>
  </si>
  <si>
    <t>JULIE CARLIER/LOUNA DU BAMBOIS</t>
  </si>
  <si>
    <t>EMMANUELLE ROZIER RETIERE/HUELVENO</t>
  </si>
  <si>
    <t>SANDRINE VENEREUX/SAUJAC DE GASSER</t>
  </si>
  <si>
    <t>ERIC MUNSCH/GALYPSO LOVER</t>
  </si>
  <si>
    <t>DORINE FERNANDEZ/ISATO</t>
  </si>
  <si>
    <t>PASCALE RIZZON EYMARD/ELECTRICO VII</t>
  </si>
  <si>
    <t>dep 73</t>
  </si>
  <si>
    <t>OPHELIE BEBRONNE/VALENTIN D'ARNOULT</t>
  </si>
  <si>
    <t>MAIWENN JOUBERT/JERASH</t>
  </si>
  <si>
    <t>ARWEN MORISSEAU/LINDOR DU CHÂTEAU</t>
  </si>
  <si>
    <t>MARTHA DAGUET/JEWEL</t>
  </si>
  <si>
    <t>INES PAVIN/ATALANTE DE LA FARE</t>
  </si>
  <si>
    <t>FLORIANNE POUILLES/DESIRE DE KILLIAMS</t>
  </si>
  <si>
    <t>CLEMENCE PERRET/AUGHRIM FIONN</t>
  </si>
  <si>
    <t>Classements Provisoires du Challenge 
ISER'DRESS BY DEVOUCOUX 2024
AMATEUR et PRO</t>
  </si>
  <si>
    <t>Martine BALAGUIER/DROGHEDA DE LA MURE</t>
  </si>
  <si>
    <t>Amandine DALMAS/HEAVEN FLEYSETS</t>
  </si>
  <si>
    <t>Audrey SCHANEN/DELEITOSO VIII</t>
  </si>
  <si>
    <t>Pascale LECLERCQ/FIRST CLASS DU HANS</t>
  </si>
  <si>
    <t>Anton AULAS LANFREY/EDOUARD DE LA PLAINE</t>
  </si>
  <si>
    <t>Daphne BIGAN/LIVIUS VAN HET DRAVERSHOF</t>
  </si>
  <si>
    <t>Matthieu FAUTRIERE/ELECTRICO VII</t>
  </si>
  <si>
    <t>Lylou TACHON/IGOR</t>
  </si>
  <si>
    <t>Patrick NIEL/BAILEY'S ALIZAY</t>
  </si>
  <si>
    <t>Hors R-A</t>
  </si>
  <si>
    <t>Dorian CASTELLI/ELLO TISKA D'EMM</t>
  </si>
  <si>
    <t>Anne BOULET/TURDETANO III</t>
  </si>
  <si>
    <t>Jerome LEBON/BREENA KERNAT</t>
  </si>
  <si>
    <t>Virginie ZANCHIN/CAID DES CABANES</t>
  </si>
  <si>
    <t>Julia RAVIX/AF POPIN STEEL MARY</t>
  </si>
  <si>
    <t>Vanessa LAFOSSE/ANTARES DU MAS</t>
  </si>
  <si>
    <t>Elora CAVALLI/AZUR DU VERCORS</t>
  </si>
  <si>
    <t>Francisco Jesus COLON SANCHEZ/G MOPUS DE LA PLAINE</t>
  </si>
  <si>
    <t>Natacha FORTUNE/ORIO</t>
  </si>
  <si>
    <t>Julie BOUCHET/UHLENBECK HOY</t>
  </si>
  <si>
    <t>Emilie CHEYNIS/PERCEVAL</t>
  </si>
  <si>
    <t>Cindy BORG/TIC TAC DU GAPARD</t>
  </si>
  <si>
    <t>Nathalie PORTESEIL/MAESTRO FAYETTES</t>
  </si>
  <si>
    <t>LAURA THUILLIEZ/IDOL DE L'ETAPE</t>
  </si>
  <si>
    <t>AURELIE WIPF/HANNA DU CHATEAU</t>
  </si>
  <si>
    <t>ALBANE FOURNIER/HARRY DU CHATEAU</t>
  </si>
  <si>
    <t>ROMANE TRABICHET/GEOFFRETTE DU CHÂTEAU</t>
  </si>
  <si>
    <t>GABRIEL AMOUROUX/ESPIONNE AA</t>
  </si>
  <si>
    <t>ALICE PAJEAN/BALT'HAZAR POMMERIA Z</t>
  </si>
  <si>
    <t>LOUISE BRUNET/HANNA DU CHÂTEAU</t>
  </si>
  <si>
    <t>MANON GHAFFAR/KEFIR</t>
  </si>
  <si>
    <t>CLAIRE MEYSENC/ASSCHER DIAMONDS</t>
  </si>
  <si>
    <t>LILY LEYSSIEUX/HARRY DU CHÂTEAU</t>
  </si>
  <si>
    <t>JUSTINE MACHADO PEREIRA/GEOFFRETTE DU CHÂTEAU</t>
  </si>
  <si>
    <t>EMELINE BLANC/	ALPHA DU GARON</t>
  </si>
  <si>
    <t>CATHERINE BOISSEL/RUBIS DE BEAUSEJOUR</t>
  </si>
  <si>
    <t>TATIANA NOWAK/HARRY DU CHÂTEAU</t>
  </si>
  <si>
    <t>VALENTINE QUERO/MAYA DE VAL</t>
  </si>
  <si>
    <t>/</t>
  </si>
  <si>
    <t>VIRGINIE YANNICOPOULOS/COMANCHE DU MAS</t>
  </si>
  <si>
    <t>MAE BOUBAS/PEPITO</t>
  </si>
  <si>
    <t>Para Club 2 N3</t>
  </si>
  <si>
    <t>CELINE DEROUALLIERE/AMIGO DE LA FORET</t>
  </si>
  <si>
    <t>ELORA JEANNE GLANDUT/DANUBE DE MESMON</t>
  </si>
  <si>
    <t>Camille MARTEL/CHARINDO</t>
  </si>
  <si>
    <t>Para Club 1 grade 5</t>
  </si>
  <si>
    <t>JUSTINE DEROUALLIERE/TALELOOK</t>
  </si>
  <si>
    <t>AXELLE PITET/VERCORS DE L'OLYMPE</t>
  </si>
  <si>
    <t>AMBRE MILLARD/RAM'DAM DU SABLON</t>
  </si>
  <si>
    <t>MANON BEZAUD/HURRIA DU TRIEVES</t>
  </si>
  <si>
    <t>AUDREY GIROUD/DREAM PRINCES NOIRS</t>
  </si>
  <si>
    <t>VALENTINE QUERO/	H'PRECIOSO</t>
  </si>
  <si>
    <t>MANON GAILHOT/UTOPIA VARAGNAC</t>
  </si>
  <si>
    <t>CALLIE BOUTHRIN/	ARENITA</t>
  </si>
  <si>
    <t>CLARA MERCIER/PERLITA</t>
  </si>
  <si>
    <t>CORALIE CHAUDRON/	HEDDYMYNYDD TOMOS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</si>
</sst>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5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2" borderId="2" xfId="0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9" borderId="5" xfId="0" applyFont="1" applyFill="1" applyBorder="1"/>
    <xf numFmtId="0" fontId="3" fillId="9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266"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double">
          <color indexed="64"/>
        </bottom>
      </border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566966</xdr:colOff>
      <xdr:row>1</xdr:row>
      <xdr:rowOff>104055</xdr:rowOff>
    </xdr:from>
    <xdr:to>
      <xdr:col>21</xdr:col>
      <xdr:colOff>863050</xdr:colOff>
      <xdr:row>2</xdr:row>
      <xdr:rowOff>102063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8D96347-1C42-483E-BDC4-149517FAC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4908895" y="294555"/>
          <a:ext cx="1833691" cy="760008"/>
        </a:xfrm>
        <a:prstGeom prst="rect">
          <a:avLst/>
        </a:prstGeom>
      </xdr:spPr>
    </xdr:pic>
    <xdr:clientData/>
  </xdr:twoCellAnchor>
  <xdr:twoCellAnchor editAs="oneCell">
    <xdr:from>
      <xdr:col>0</xdr:col>
      <xdr:colOff>127500</xdr:colOff>
      <xdr:row>1</xdr:row>
      <xdr:rowOff>82052</xdr:rowOff>
    </xdr:from>
    <xdr:to>
      <xdr:col>2</xdr:col>
      <xdr:colOff>340179</xdr:colOff>
      <xdr:row>2</xdr:row>
      <xdr:rowOff>201706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338B2B8-BB03-40CC-8ABE-6BFCE3A6C3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27500" y="272552"/>
          <a:ext cx="2294572" cy="881654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1047751</xdr:colOff>
      <xdr:row>1</xdr:row>
      <xdr:rowOff>286552</xdr:rowOff>
    </xdr:from>
    <xdr:to>
      <xdr:col>16</xdr:col>
      <xdr:colOff>234045</xdr:colOff>
      <xdr:row>1</xdr:row>
      <xdr:rowOff>754435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64F5E62-81DE-4C0F-A266-3B1472302D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53" t="31361" r="78547" b="52490"/>
        <a:stretch/>
      </xdr:blipFill>
      <xdr:spPr>
        <a:xfrm>
          <a:off x="10817680" y="477052"/>
          <a:ext cx="1472294" cy="467883"/>
        </a:xfrm>
        <a:prstGeom prst="rect">
          <a:avLst/>
        </a:prstGeom>
      </xdr:spPr>
    </xdr:pic>
    <xdr:clientData/>
  </xdr:twoCellAnchor>
  <xdr:twoCellAnchor editAs="oneCell">
    <xdr:from>
      <xdr:col>10</xdr:col>
      <xdr:colOff>812426</xdr:colOff>
      <xdr:row>1</xdr:row>
      <xdr:rowOff>125666</xdr:rowOff>
    </xdr:from>
    <xdr:to>
      <xdr:col>12</xdr:col>
      <xdr:colOff>844460</xdr:colOff>
      <xdr:row>2</xdr:row>
      <xdr:rowOff>92022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F87DCED-3655-4089-84AB-F5DF1B600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355" y="316166"/>
          <a:ext cx="1175034" cy="7283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326572</xdr:colOff>
      <xdr:row>0</xdr:row>
      <xdr:rowOff>68035</xdr:rowOff>
    </xdr:from>
    <xdr:to>
      <xdr:col>18</xdr:col>
      <xdr:colOff>358422</xdr:colOff>
      <xdr:row>2</xdr:row>
      <xdr:rowOff>312964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8A4BB60-CC07-380F-7699-79FBB135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1" y="68035"/>
          <a:ext cx="1174850" cy="1197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489858</xdr:colOff>
      <xdr:row>0</xdr:row>
      <xdr:rowOff>122465</xdr:rowOff>
    </xdr:from>
    <xdr:to>
      <xdr:col>20</xdr:col>
      <xdr:colOff>561670</xdr:colOff>
      <xdr:row>2</xdr:row>
      <xdr:rowOff>312965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4C073BD-4C7E-DC54-599B-21609597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8787" y="122465"/>
          <a:ext cx="1214812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26023</xdr:rowOff>
    </xdr:from>
    <xdr:to>
      <xdr:col>2</xdr:col>
      <xdr:colOff>338657</xdr:colOff>
      <xdr:row>3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10F0D0-25F1-4470-B960-8567AF1C95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0" y="26023"/>
          <a:ext cx="1862657" cy="870448"/>
        </a:xfrm>
        <a:prstGeom prst="rect">
          <a:avLst/>
        </a:prstGeom>
      </xdr:spPr>
    </xdr:pic>
    <xdr:clientData/>
  </xdr:twoCellAnchor>
  <xdr:twoCellAnchor editAs="oneCell">
    <xdr:from>
      <xdr:col>10</xdr:col>
      <xdr:colOff>86426</xdr:colOff>
      <xdr:row>1</xdr:row>
      <xdr:rowOff>40457</xdr:rowOff>
    </xdr:from>
    <xdr:to>
      <xdr:col>12</xdr:col>
      <xdr:colOff>289753</xdr:colOff>
      <xdr:row>2</xdr:row>
      <xdr:rowOff>178771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D9B6C17-8287-501A-AD94-45C57A655A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53" t="31361" r="78547" b="52490"/>
        <a:stretch/>
      </xdr:blipFill>
      <xdr:spPr>
        <a:xfrm>
          <a:off x="7303014" y="230957"/>
          <a:ext cx="1133415" cy="474490"/>
        </a:xfrm>
        <a:prstGeom prst="rect">
          <a:avLst/>
        </a:prstGeom>
      </xdr:spPr>
    </xdr:pic>
    <xdr:clientData/>
  </xdr:twoCellAnchor>
  <xdr:twoCellAnchor editAs="oneCell">
    <xdr:from>
      <xdr:col>8</xdr:col>
      <xdr:colOff>100853</xdr:colOff>
      <xdr:row>0</xdr:row>
      <xdr:rowOff>168087</xdr:rowOff>
    </xdr:from>
    <xdr:to>
      <xdr:col>8</xdr:col>
      <xdr:colOff>861211</xdr:colOff>
      <xdr:row>2</xdr:row>
      <xdr:rowOff>226332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FAF419A-514F-2F8F-B88B-8DDD2B217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3" y="168087"/>
          <a:ext cx="760358" cy="584921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483455</xdr:colOff>
      <xdr:row>0</xdr:row>
      <xdr:rowOff>123264</xdr:rowOff>
    </xdr:from>
    <xdr:to>
      <xdr:col>14</xdr:col>
      <xdr:colOff>223409</xdr:colOff>
      <xdr:row>2</xdr:row>
      <xdr:rowOff>280147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4939FA0D-AEA3-43C3-B80A-145FD4D9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0131" y="123264"/>
          <a:ext cx="670043" cy="683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265740</xdr:colOff>
      <xdr:row>0</xdr:row>
      <xdr:rowOff>89647</xdr:rowOff>
    </xdr:from>
    <xdr:to>
      <xdr:col>14</xdr:col>
      <xdr:colOff>1062923</xdr:colOff>
      <xdr:row>2</xdr:row>
      <xdr:rowOff>313765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865B871-B60F-44EA-8653-02EDA9EA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2505" y="89647"/>
          <a:ext cx="797183" cy="750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947966</xdr:colOff>
      <xdr:row>1</xdr:row>
      <xdr:rowOff>11208</xdr:rowOff>
    </xdr:from>
    <xdr:to>
      <xdr:col>16</xdr:col>
      <xdr:colOff>22412</xdr:colOff>
      <xdr:row>2</xdr:row>
      <xdr:rowOff>182988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8658192-8231-480E-AF0A-F11B1B7D8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0024731" y="201708"/>
          <a:ext cx="1214769" cy="5079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relie Prigent" id="{F6E56E26-16DB-4A83-AB05-82F74844F51E}" userId="S::aurelie.prigent@cerveloup.com::1c581e33-302a-41ba-a472-b8d2a7dc58a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3E6A9C-ECAF-4FE3-898B-07F7849A5786}" name="Tableau1" displayName="Tableau1" ref="A31:V81" totalsRowShown="0" headerRowBorderDxfId="265" tableBorderDxfId="264">
  <autoFilter ref="A31:V81" xr:uid="{ED3E6A9C-ECAF-4FE3-898B-07F7849A5786}"/>
  <sortState xmlns:xlrd2="http://schemas.microsoft.com/office/spreadsheetml/2017/richdata2" ref="A32:V81">
    <sortCondition ref="B31:B81"/>
  </sortState>
  <tableColumns count="22">
    <tableColumn id="1" xr3:uid="{EA09B148-FCD6-42BA-ABC1-22E71A5E4EE4}" name="Catégories" dataDxfId="263"/>
    <tableColumn id="10" xr3:uid="{1A042105-3722-414C-9A6C-737BE090372F}" name="Classement" dataDxfId="262"/>
    <tableColumn id="2" xr3:uid="{BEFB0245-B18B-4CD0-B32A-BCAE5C8EC03B}" name="Couples" dataDxfId="261"/>
    <tableColumn id="3" xr3:uid="{C92BC4BD-2284-4B75-9E50-B9199243AE60}" name="pts étape" dataDxfId="260"/>
    <tableColumn id="4" xr3:uid="{06418A3C-E406-4431-B584-99CA74827706}" name="moyenne" dataDxfId="259"/>
    <tableColumn id="5" xr3:uid="{DAB88193-98CE-4543-ABBE-F0B0E84C6005}" name="pts étape2" dataDxfId="258"/>
    <tableColumn id="6" xr3:uid="{E7C423A8-6085-4140-83FA-67F3AE25DA78}" name="moyenne2" dataDxfId="257"/>
    <tableColumn id="7" xr3:uid="{D23F9773-4007-4027-BC8E-910DC5C02545}" name="pts étape3" dataDxfId="256"/>
    <tableColumn id="11" xr3:uid="{3A44629E-F3C7-4100-81A0-99FF242AB73F}" name="moyenne3" dataDxfId="255"/>
    <tableColumn id="8" xr3:uid="{B9A4FA2F-6D51-4220-9677-E2FAACB0862F}" name="pts étape4" dataDxfId="254"/>
    <tableColumn id="9" xr3:uid="{0BC2E8FA-1471-45A1-8E28-D1ECE274F9C5}" name="moyenne4" dataDxfId="253"/>
    <tableColumn id="12" xr3:uid="{96CF235E-5976-4B62-9766-5499BC22FE2A}" name="pts étape5" dataDxfId="252"/>
    <tableColumn id="13" xr3:uid="{CBEE41F8-E482-4BF9-8D9F-D22D77584DAA}" name="moyenne5" dataDxfId="251"/>
    <tableColumn id="14" xr3:uid="{EB82C5E7-9085-41B9-83D5-4ABB9C205AD6}" name="pts étape6" dataDxfId="250"/>
    <tableColumn id="15" xr3:uid="{67356610-9DDB-4962-A770-476328796C96}" name="moyenne6" dataDxfId="249"/>
    <tableColumn id="16" xr3:uid="{3768918A-B645-473B-9E00-7798CCB8ADBE}" name="pts étape7" dataDxfId="248"/>
    <tableColumn id="17" xr3:uid="{A108CEB4-0965-442A-9B4C-54AB01818936}" name="moyenne7" dataDxfId="247"/>
    <tableColumn id="18" xr3:uid="{9C448302-0195-4459-98C3-A1BECE84582F}" name="pts étape72" dataDxfId="246">
      <calculatedColumnFormula>SUM(Tableau1[[#This Row],[pts étape]]+Tableau1[[#This Row],[pts étape2]]+Tableau1[[#This Row],[pts étape3]]+Tableau1[[#This Row],[pts étape4]]+Tableau1[[#This Row],[pts étape5]]+Tableau1[[#This Row],[pts étape6]]+Tableau1[[#This Row],[pts étape7]])</calculatedColumnFormula>
    </tableColumn>
    <tableColumn id="19" xr3:uid="{2B8E21FD-9F7C-4146-8BC2-C5DFA8592761}" name="moyenne 8" dataDxfId="245">
      <calculatedColumnFormula>SUM(Tableau1[[#This Row],[moyenne]]+Tableau1[[#This Row],[moyenne2]]+Tableau1[[#This Row],[moyenne3]]+Tableau1[[#This Row],[moyenne4]]+Tableau1[[#This Row],[moyenne5]]+Tableau1[[#This Row],[moyenne6]]+Tableau1[[#This Row],[moyenne7]])</calculatedColumnFormula>
    </tableColumn>
    <tableColumn id="20" xr3:uid="{E05CC48D-9934-45D3-974F-E74E2E1DC42E}" name="Total  points" dataDxfId="244">
      <calculatedColumnFormula>COUNT(Tableau1[[#This Row],[pts étape]],Tableau1[[#This Row],[pts étape2]],Tableau1[[#This Row],[pts étape3]],Tableau1[[#This Row],[pts étape4]],Tableau1[[#This Row],[pts étape5]],Tableau1[[#This Row],[pts étape6]],Tableau1[[#This Row],[pts étape7]])</calculatedColumnFormula>
    </tableColumn>
    <tableColumn id="21" xr3:uid="{3B16DFD0-A4F4-4593-A85F-73BE5CA7E5A3}" name="Somme moyennes" dataDxfId="243">
      <calculatedColumnFormula>Tableau1[[#This Row],[moyenne]]+Tableau1[[#This Row],[moyenne2]]</calculatedColumnFormula>
    </tableColumn>
    <tableColumn id="22" xr3:uid="{C95C983F-3C6D-471C-B2B4-3B4095E022C7}" name="nb de participations " dataDxfId="242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E80AC2C-8EDE-4061-A5A8-3677C3081BE5}" name="Tableau5101112" displayName="Tableau5101112" ref="A43:P49" totalsRowShown="0" headerRowDxfId="56" headerRowBorderDxfId="55" tableBorderDxfId="54">
  <autoFilter ref="A43:P49" xr:uid="{EE80AC2C-8EDE-4061-A5A8-3677C3081BE5}"/>
  <sortState xmlns:xlrd2="http://schemas.microsoft.com/office/spreadsheetml/2017/richdata2" ref="A44:P49">
    <sortCondition descending="1" ref="O43:O49"/>
  </sortState>
  <tableColumns count="16">
    <tableColumn id="1" xr3:uid="{7CAE56C4-E978-4DB6-B64E-4213C6950A07}" name="Catégories" dataDxfId="53"/>
    <tableColumn id="2" xr3:uid="{0B1D1AA1-1F99-4632-8EE9-A095B7EAE36B}" name="Classement" dataDxfId="52"/>
    <tableColumn id="3" xr3:uid="{04631C08-D3E0-4D73-B4B4-9FB032596646}" name="Couples" dataDxfId="51"/>
    <tableColumn id="4" xr3:uid="{13719265-DE3A-4AA1-AC43-A324787D0A64}" name="pts étape" dataDxfId="50"/>
    <tableColumn id="5" xr3:uid="{9F18E931-EFEC-4869-9BF1-233C85541391}" name="moyenne" dataDxfId="49"/>
    <tableColumn id="6" xr3:uid="{D5386FA7-E876-4CD7-9FA4-CCB8D36F2181}" name="pts étape2" dataDxfId="48"/>
    <tableColumn id="7" xr3:uid="{03D8BFBC-ACF2-4D23-8376-B6A31463024B}" name="moyenne2" dataDxfId="47"/>
    <tableColumn id="8" xr3:uid="{B3054EF4-AC20-4E4B-9BD4-C0F8C9AABA06}" name="pts étape3" dataDxfId="46"/>
    <tableColumn id="11" xr3:uid="{222BBCB0-9C76-40F6-8115-EE45827F5097}" name="moyenne3" dataDxfId="45"/>
    <tableColumn id="9" xr3:uid="{5C27CF31-879C-4F4D-A49D-7F265E3D4E3B}" name="pts étape4" dataDxfId="44"/>
    <tableColumn id="10" xr3:uid="{472C60BC-648E-49CD-A661-C8BCAA7C2E7D}" name="moyenne4" dataDxfId="43"/>
    <tableColumn id="12" xr3:uid="{A865E991-1ED6-42BA-83E0-B76F2F34D30D}" name="pts étape5" dataDxfId="42"/>
    <tableColumn id="13" xr3:uid="{5B913D0C-A52E-4F9B-AD07-78CA42B09C0C}" name="moyenne5" dataDxfId="41"/>
    <tableColumn id="14" xr3:uid="{62951879-D5A3-42F7-B813-4D3CCA044160}" name="Total  points" dataDxfId="40">
      <calculatedColumnFormula>SUM(Tableau5101112[[#This Row],[pts étape]]+Tableau5101112[[#This Row],[pts étape2]]+Tableau5101112[[#This Row],[pts étape3]]+Tableau5101112[[#This Row],[pts étape4]]+Tableau5101112[[#This Row],[pts étape5]])</calculatedColumnFormula>
    </tableColumn>
    <tableColumn id="15" xr3:uid="{8232F6DA-4081-482D-A200-022D78EEB3BC}" name="Somme 4 meilleures moyennes" dataDxfId="39">
      <calculatedColumnFormula>Tableau5101112[[#This Row],[moyenne]]+Tableau5101112[[#This Row],[moyenne2]]</calculatedColumnFormula>
    </tableColumn>
    <tableColumn id="16" xr3:uid="{9B1367BA-578A-4D25-919C-AC3016F42636}" name="nb de participations " dataDxfId="38">
      <calculatedColumnFormula>COUNT(Tableau5101112[[#This Row],[pts étape]],Tableau5101112[[#This Row],[pts étape2]],Tableau5101112[[#This Row],[pts étape3]],Tableau5101112[[#This Row],[pts étape4]],Tableau5101112[[#This Row],[pts étape5]])</calculatedColumnFormula>
    </tableColumn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10586C6-910F-4857-A788-4281F08D6384}" name="Tableau5101113" displayName="Tableau5101113" ref="A52:P56" totalsRowShown="0" headerRowDxfId="37" headerRowBorderDxfId="36" tableBorderDxfId="35">
  <autoFilter ref="A52:P56" xr:uid="{610586C6-910F-4857-A788-4281F08D6384}"/>
  <sortState xmlns:xlrd2="http://schemas.microsoft.com/office/spreadsheetml/2017/richdata2" ref="A53:O56">
    <sortCondition descending="1" ref="O52:O56"/>
  </sortState>
  <tableColumns count="16">
    <tableColumn id="1" xr3:uid="{D6DACEFF-6CF7-405B-B697-A68C6C60BAAB}" name="Catégories" dataDxfId="34"/>
    <tableColumn id="2" xr3:uid="{339C14BF-2615-4AC5-88B9-1923ED9FC7B7}" name="Classement" dataDxfId="33"/>
    <tableColumn id="3" xr3:uid="{5B277ADD-9FDF-4FF3-8F5D-9A28719208FF}" name="Couples" dataDxfId="32"/>
    <tableColumn id="4" xr3:uid="{04B052F7-226E-4310-AB39-0156BC0C9364}" name="pts étape" dataDxfId="31"/>
    <tableColumn id="5" xr3:uid="{B3A97290-67B5-4776-9301-013ADC09F429}" name="moyenne" dataDxfId="30"/>
    <tableColumn id="6" xr3:uid="{BD0862A8-F37F-49E6-9224-36E733EB06D4}" name="pts étape2" dataDxfId="29"/>
    <tableColumn id="7" xr3:uid="{750FD471-0644-497A-973D-4FDBDE2D964C}" name="moyenne2" dataDxfId="28"/>
    <tableColumn id="8" xr3:uid="{874EC37F-B02D-4044-83E7-0767D1987ADB}" name="pts étape3" dataDxfId="27"/>
    <tableColumn id="11" xr3:uid="{D9122CA5-0AE4-4B82-BA67-CE3216B5BF7F}" name="moyenne3" dataDxfId="26"/>
    <tableColumn id="9" xr3:uid="{D5B4720D-29B2-426A-84D9-1F7588F2F5C4}" name="pts étape4" dataDxfId="25"/>
    <tableColumn id="10" xr3:uid="{6B921CD5-5A4B-48FF-A2D1-B61461BA1E9E}" name="moyenne4" dataDxfId="24"/>
    <tableColumn id="12" xr3:uid="{6091C8A2-23EB-4337-B540-7D531FDD905F}" name="pts étape5" dataDxfId="23"/>
    <tableColumn id="13" xr3:uid="{B79D2460-BB30-45B2-91E0-5CF7363866DD}" name="moyenne5" dataDxfId="22"/>
    <tableColumn id="14" xr3:uid="{58C813BD-A347-4A5C-BFF0-4BE3DECCC1FC}" name="Total  points" dataDxfId="21"/>
    <tableColumn id="15" xr3:uid="{F3076E6E-64FC-4408-BDBA-C0D9B8E395C5}" name="Somme 4 meilleures moyennes" dataDxfId="20">
      <calculatedColumnFormula>Tableau5101113[[#This Row],[moyenne]]+Tableau5101113[[#This Row],[moyenne2]]</calculatedColumnFormula>
    </tableColumn>
    <tableColumn id="16" xr3:uid="{C851E17E-1A67-4599-999C-8C4A9F494479}" name="nb de participations " dataDxfId="19">
      <calculatedColumnFormula>COUNT(Tableau5101113[[#This Row],[pts étape]],Tableau5101113[[#This Row],[pts étape2]],Tableau5101113[[#This Row],[pts étape3]],Tableau5101113[[#This Row],[pts étape4]],Tableau5101113[[#This Row],[pts étape5]])</calculatedColumnFormula>
    </tableColumn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AF9CDF5-0BBD-430C-8F83-6E01FF5E146A}" name="Tableau5101118" displayName="Tableau5101118" ref="A59:P64" totalsRowShown="0" headerRowDxfId="18" headerRowBorderDxfId="17" tableBorderDxfId="16">
  <autoFilter ref="A59:P64" xr:uid="{3AF9CDF5-0BBD-430C-8F83-6E01FF5E146A}"/>
  <sortState xmlns:xlrd2="http://schemas.microsoft.com/office/spreadsheetml/2017/richdata2" ref="A60:P62">
    <sortCondition descending="1" ref="E59:E64"/>
  </sortState>
  <tableColumns count="16">
    <tableColumn id="1" xr3:uid="{07673A3F-EB43-4F98-A405-90085EF8DD5F}" name="Catégories" dataDxfId="15"/>
    <tableColumn id="2" xr3:uid="{608BC82C-35D7-484E-AAA4-F82F88B01208}" name="Classement" dataDxfId="14"/>
    <tableColumn id="3" xr3:uid="{20EF0412-B41E-451A-A72E-FE96DBE01268}" name="Couples" dataDxfId="13"/>
    <tableColumn id="4" xr3:uid="{5108EC29-6915-485A-AEF1-DDB29E449945}" name="pts étape" dataDxfId="12"/>
    <tableColumn id="5" xr3:uid="{64CDD728-C392-4940-84AA-7DA806C61F3B}" name="moyenne" dataDxfId="11"/>
    <tableColumn id="6" xr3:uid="{1EE7F5FB-178F-4E2B-9A07-03B51B4DE039}" name="pts étape2" dataDxfId="10"/>
    <tableColumn id="7" xr3:uid="{4BDAE7CF-D101-4321-9411-D607C91D7663}" name="moyenne2" dataDxfId="9"/>
    <tableColumn id="8" xr3:uid="{1A293EC5-9D2A-4EF8-AE22-AB1709CCFCB6}" name="pts étape3" dataDxfId="8"/>
    <tableColumn id="11" xr3:uid="{14C00616-CFFD-4A60-AC5E-5B5414B22816}" name="moyenne3" dataDxfId="7"/>
    <tableColumn id="9" xr3:uid="{4ED0D475-7952-456C-9870-883229FB7A95}" name="pts étape4" dataDxfId="6"/>
    <tableColumn id="10" xr3:uid="{249F90F7-F6CE-4E7A-ACE3-493B6822F19F}" name="moyenne4" dataDxfId="5"/>
    <tableColumn id="12" xr3:uid="{4B80ADCD-3E00-4C86-8809-28FF81698CD4}" name="pts étape5" dataDxfId="4"/>
    <tableColumn id="13" xr3:uid="{867E8C1E-AF84-4D19-9275-891D31536659}" name="moyenne5" dataDxfId="3"/>
    <tableColumn id="14" xr3:uid="{6F4E2119-9574-490C-99A4-2B9015BF4D1D}" name="Total  points" dataDxfId="2">
      <calculatedColumnFormula>SUM(Tableau5101118[[#This Row],[pts étape]]+Tableau5101118[[#This Row],[pts étape2]]+Tableau5101118[[#This Row],[pts étape3]]+Tableau5101118[[#This Row],[pts étape4]]+Tableau5101118[[#This Row],[pts étape5]])</calculatedColumnFormula>
    </tableColumn>
    <tableColumn id="15" xr3:uid="{FC0A89FE-64C9-4851-A15D-277D74ABB691}" name="Somme 4 meilleures moyennes" dataDxfId="1">
      <calculatedColumnFormula>Tableau5101118[[#This Row],[moyenne]]+Tableau5101118[[#This Row],[moyenne2]]</calculatedColumnFormula>
    </tableColumn>
    <tableColumn id="16" xr3:uid="{7BD98D61-2C68-4E98-A1E6-6C19FB3BCCDD}" name="nb de participations " dataDxfId="0">
      <calculatedColumnFormula>COUNT(Tableau5101118[[#This Row],[pts étape]],Tableau5101118[[#This Row],[pts étape2]],Tableau5101118[[#This Row],[pts étape3]],Tableau5101118[[#This Row],[pts étape4]],Tableau5101118[[#This Row],[pts étape5]])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770D93-1C44-4A13-911A-C9FB6036D859}" name="Tableau2" displayName="Tableau2" ref="A84:V140" totalsRowShown="0" headerRowDxfId="241" headerRowBorderDxfId="240" tableBorderDxfId="239">
  <autoFilter ref="A84:V140" xr:uid="{9C770D93-1C44-4A13-911A-C9FB6036D859}"/>
  <sortState xmlns:xlrd2="http://schemas.microsoft.com/office/spreadsheetml/2017/richdata2" ref="A85:V140">
    <sortCondition ref="B84:B140"/>
  </sortState>
  <tableColumns count="22">
    <tableColumn id="1" xr3:uid="{05E9DDCE-7BB5-44EF-8D80-709B0A73981E}" name="Catégories" dataDxfId="238"/>
    <tableColumn id="10" xr3:uid="{A5C5B4F1-0711-4883-B415-1BB8DFBA9502}" name="Classement" dataDxfId="237"/>
    <tableColumn id="2" xr3:uid="{CE304C82-D9B5-4A07-AE53-9CA647EFD8C5}" name="Couples" dataDxfId="236"/>
    <tableColumn id="3" xr3:uid="{C9EBA1DA-C6D2-49A1-B487-DF559701E0DD}" name="pts étape" dataDxfId="235"/>
    <tableColumn id="4" xr3:uid="{E400B303-8643-46EB-BD2E-AD70A618AB51}" name="moyenne" dataDxfId="234"/>
    <tableColumn id="5" xr3:uid="{D07AEB1F-9ADD-454B-8A3F-E605544E2BA0}" name="pts étape2" dataDxfId="233"/>
    <tableColumn id="6" xr3:uid="{DA82ED7B-19C5-420C-BC74-DB1B76CE1304}" name="moyenne2" dataDxfId="232"/>
    <tableColumn id="7" xr3:uid="{7CD9C84F-627F-40FC-93FA-4BD05C464E1C}" name="pts étape3" dataDxfId="231"/>
    <tableColumn id="11" xr3:uid="{04AF117D-BA20-4E96-850D-FE5B5A6FAB78}" name="moyenne3" dataDxfId="230"/>
    <tableColumn id="8" xr3:uid="{0271E0FD-55DA-4DD5-BFB4-A5E650B6F85A}" name="pts étape4" dataDxfId="229"/>
    <tableColumn id="9" xr3:uid="{4B219423-F255-4C61-AB1C-A23C1DDCFED4}" name="moyenne4" dataDxfId="228"/>
    <tableColumn id="12" xr3:uid="{B5B3F781-1D6C-4432-80FB-7431A4B60750}" name="pts étape5" dataDxfId="227"/>
    <tableColumn id="13" xr3:uid="{9A286991-0B62-4D87-B231-AB6680EF9C38}" name="moyenne5" dataDxfId="226"/>
    <tableColumn id="14" xr3:uid="{053FEEC0-DCE3-43B4-A152-B9387D4C08E9}" name="pts étape6" dataDxfId="225"/>
    <tableColumn id="15" xr3:uid="{5F1573B5-3B54-4FDD-A732-80A2F7833F96}" name="moyenne6" dataDxfId="224"/>
    <tableColumn id="16" xr3:uid="{FB6D8B7C-6E94-4E00-98EE-94B83B4CA2E1}" name="pts étape7" dataDxfId="223"/>
    <tableColumn id="17" xr3:uid="{C1BD0694-6265-49D8-8E7E-7F3877833EA7}" name="moyenne7" dataDxfId="222"/>
    <tableColumn id="18" xr3:uid="{92F62F25-6A3A-4954-A35C-D725B8891231}" name="pts étape72" dataDxfId="221"/>
    <tableColumn id="19" xr3:uid="{35CEBDFB-C82C-4D9C-BF8B-FE6EB453A0FA}" name="moyenne 8" dataDxfId="220"/>
    <tableColumn id="20" xr3:uid="{E208E28A-96E9-43F4-87BD-F90B306BFF5F}" name="Total  points" dataDxfId="219">
      <calculatedColumnFormula>COUNT(Tableau2[[#This Row],[pts étape]],Tableau2[[#This Row],[pts étape2]],Tableau2[[#This Row],[pts étape3]],Tableau2[[#This Row],[pts étape4]],Tableau2[[#This Row],[pts étape5]],Tableau2[[#This Row],[pts étape6]],Tableau2[[#This Row],[pts étape7]])</calculatedColumnFormula>
    </tableColumn>
    <tableColumn id="21" xr3:uid="{A15BC357-061D-4D61-A5B6-423C0CF893A1}" name="Somme moyennes" dataDxfId="218">
      <calculatedColumnFormula>Tableau2[[#This Row],[moyenne]]+Tableau2[[#This Row],[moyenne2]]</calculatedColumnFormula>
    </tableColumn>
    <tableColumn id="22" xr3:uid="{BE22F73B-7BE3-4ADB-933E-C04E554D9391}" name="nb de participations " dataDxfId="217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A3C69E-E023-43F3-8057-C7DA84F5CA36}" name="Tableau3" displayName="Tableau3" ref="A143:V153" totalsRowShown="0" headerRowDxfId="216" headerRowBorderDxfId="215" tableBorderDxfId="214">
  <autoFilter ref="A143:V153" xr:uid="{F9A3C69E-E023-43F3-8057-C7DA84F5CA36}"/>
  <sortState xmlns:xlrd2="http://schemas.microsoft.com/office/spreadsheetml/2017/richdata2" ref="A144:V153">
    <sortCondition ref="B143:B153"/>
  </sortState>
  <tableColumns count="22">
    <tableColumn id="1" xr3:uid="{CC6F954A-A5F2-4172-98C7-5B54FAE637C9}" name="Catégories" dataDxfId="213"/>
    <tableColumn id="10" xr3:uid="{D18A9960-32DE-4A4B-B904-A7045DAA56E4}" name="Classement" dataDxfId="212"/>
    <tableColumn id="2" xr3:uid="{4EF93598-BFD9-4411-BB79-38D06549BE18}" name="Couples" dataDxfId="211"/>
    <tableColumn id="3" xr3:uid="{37EA1E8C-3760-468E-8D2B-31966AC6E0F2}" name="pts étape" dataDxfId="210"/>
    <tableColumn id="4" xr3:uid="{229A3AAB-B237-45AA-9384-1069A99084AF}" name="moyenne" dataDxfId="209"/>
    <tableColumn id="5" xr3:uid="{1D65EF11-8296-4182-A33B-C5AB0AC97436}" name="pts étape2" dataDxfId="208"/>
    <tableColumn id="6" xr3:uid="{4BD95D02-F1C1-4D22-9D59-EF811F1F7D1A}" name="moyenne2" dataDxfId="207"/>
    <tableColumn id="7" xr3:uid="{3CB9B077-7B75-4941-9F40-DDBD45108530}" name="pts étape3" dataDxfId="206"/>
    <tableColumn id="11" xr3:uid="{845C8851-05A5-4C95-9197-2B3EE1915B45}" name="moyenne3" dataDxfId="205"/>
    <tableColumn id="8" xr3:uid="{F3FB8F6F-F4ED-4511-99CF-1F86D9913FD8}" name="pts étape4" dataDxfId="204"/>
    <tableColumn id="9" xr3:uid="{5CA97FBF-2048-4176-8A0C-6E9ACE76DD1C}" name="moyenne4" dataDxfId="203"/>
    <tableColumn id="12" xr3:uid="{42992D23-8BA0-4E54-92F2-900230711850}" name="pts étape5" dataDxfId="202"/>
    <tableColumn id="13" xr3:uid="{DC810850-EBE3-49E2-8655-94139187BF0F}" name="moyenne5" dataDxfId="201"/>
    <tableColumn id="14" xr3:uid="{278514CC-2FAF-4E93-B20A-9D5098463A86}" name="pts étape6" dataDxfId="200"/>
    <tableColumn id="15" xr3:uid="{BF270991-F58D-47EA-9CB9-5D06FF123864}" name="moyenne6" dataDxfId="199"/>
    <tableColumn id="16" xr3:uid="{5E3A3144-FE76-467F-844F-72F52D68D7F0}" name="pts étape7" dataDxfId="198"/>
    <tableColumn id="17" xr3:uid="{9BB1F0A3-92BB-4380-98E5-4FF409DA0C9E}" name="moyenne7" dataDxfId="197"/>
    <tableColumn id="18" xr3:uid="{0B2D141E-1774-4D27-994F-0FD1288E4DA1}" name="pts étape72" dataDxfId="196"/>
    <tableColumn id="19" xr3:uid="{B4A7B3BD-FB70-4ADF-BE2D-A6113DF3FAC9}" name="moyenne 8" dataDxfId="195"/>
    <tableColumn id="20" xr3:uid="{7807A082-3F5A-44E1-B90C-AE8A31546528}" name="Total  points" dataDxfId="194">
      <calculatedColumnFormula>COUNT(Tableau3[[#This Row],[pts étape]],Tableau3[[#This Row],[pts étape2]],Tableau3[[#This Row],[pts étape3]],Tableau3[[#This Row],[pts étape4]],Tableau3[[#This Row],[pts étape5]],Tableau3[[#This Row],[pts étape6]],Tableau3[[#This Row],[pts étape7]])</calculatedColumnFormula>
    </tableColumn>
    <tableColumn id="21" xr3:uid="{82617F03-9BA9-4D56-B595-12E9A36BCB68}" name="Somme moyennes" dataDxfId="193">
      <calculatedColumnFormula>Tableau3[[#This Row],[moyenne]]+Tableau3[[#This Row],[moyenne2]]</calculatedColumnFormula>
    </tableColumn>
    <tableColumn id="22" xr3:uid="{DF843772-AA22-4410-81DD-67DEA8479FEF}" name="nb de participations " dataDxfId="192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81B31C-3601-4171-BF7D-D322340F355C}" name="Tableau4" displayName="Tableau4" ref="A156:V165" totalsRowShown="0" headerRowDxfId="191" headerRowBorderDxfId="190" tableBorderDxfId="189">
  <autoFilter ref="A156:V165" xr:uid="{0481B31C-3601-4171-BF7D-D322340F355C}"/>
  <sortState xmlns:xlrd2="http://schemas.microsoft.com/office/spreadsheetml/2017/richdata2" ref="A157:V163">
    <sortCondition ref="B156:B165"/>
  </sortState>
  <tableColumns count="22">
    <tableColumn id="1" xr3:uid="{AFB1E4F8-444C-4B0B-B949-E035648634E3}" name="Catégories" dataDxfId="188"/>
    <tableColumn id="10" xr3:uid="{F56E542C-0796-4E87-AC73-CDC0C0A38462}" name="Classement" dataDxfId="187"/>
    <tableColumn id="2" xr3:uid="{1442E9E8-38E1-479C-BB18-DE0DE367CA55}" name="Couples" dataDxfId="186"/>
    <tableColumn id="3" xr3:uid="{B94C500A-F479-4C22-B41A-1494FA722148}" name="pts étape" dataDxfId="185"/>
    <tableColumn id="4" xr3:uid="{96C0C4DF-5F7F-499B-A0E4-EC1E95A21C85}" name="moyenne" dataDxfId="184"/>
    <tableColumn id="5" xr3:uid="{838F1EDA-537B-42AA-8CF8-AD3BF03CC562}" name="pts étape2" dataDxfId="183"/>
    <tableColumn id="6" xr3:uid="{B93A3CC1-AAA9-40EF-8F44-E5E5E12A23DE}" name="moyenne2" dataDxfId="182"/>
    <tableColumn id="7" xr3:uid="{6F9983EA-2AC3-459C-84B0-79AC1380CFE9}" name="pts étape3" dataDxfId="181"/>
    <tableColumn id="11" xr3:uid="{42A1F3EE-44CD-4675-BF41-B1016214708F}" name="moyenne3" dataDxfId="180"/>
    <tableColumn id="8" xr3:uid="{B0C426CE-9FE5-4F64-8BC3-3056049D351A}" name="pts étape4" dataDxfId="179"/>
    <tableColumn id="9" xr3:uid="{346284E5-E7CC-4124-A9B7-54563EDF69C2}" name="moyenne4" dataDxfId="178"/>
    <tableColumn id="12" xr3:uid="{70360F95-536F-4BFF-8A77-078812CD3667}" name="pts étape5" dataDxfId="177"/>
    <tableColumn id="13" xr3:uid="{C0F8F9FB-DD21-4F00-8A67-FCBAFBB4D09A}" name="moyenne5" dataDxfId="176"/>
    <tableColumn id="14" xr3:uid="{0E128441-253A-4966-B2F8-0D27D44DE429}" name="pts étape6" dataDxfId="175"/>
    <tableColumn id="15" xr3:uid="{828842BD-900D-44CA-AAE7-F8D1BEA557EB}" name="moyenne6" dataDxfId="174"/>
    <tableColumn id="16" xr3:uid="{C65FF34E-E8F3-4F66-A08B-09AA9C149B62}" name="pts étape7" dataDxfId="173"/>
    <tableColumn id="17" xr3:uid="{CFA9B2A7-0F5F-4B4C-960A-D59CCBF3F8EE}" name="moyenne7" dataDxfId="172"/>
    <tableColumn id="18" xr3:uid="{E20ADFFB-A0F7-48FB-B3A4-81265760634A}" name="pts étape72" dataDxfId="171"/>
    <tableColumn id="19" xr3:uid="{F5BDED7A-25CA-4FB5-A140-3DCFA3C1A5D5}" name="moyenne 8" dataDxfId="170"/>
    <tableColumn id="20" xr3:uid="{CE26A63A-9B7A-4939-A975-85402A2B6597}" name="Total  points" dataDxfId="169">
      <calculatedColumnFormula>COUNT(Tableau4[[#This Row],[pts étape]],Tableau4[[#This Row],[pts étape2]],Tableau4[[#This Row],[pts étape3]],Tableau4[[#This Row],[pts étape4]],Tableau4[[#This Row],[pts étape5]],Tableau4[[#This Row],[pts étape6]],Tableau4[[#This Row],[pts étape7]])</calculatedColumnFormula>
    </tableColumn>
    <tableColumn id="21" xr3:uid="{A323CA0E-606F-4483-88A3-26912FBDAFE3}" name="Somme moyennes" dataDxfId="168">
      <calculatedColumnFormula>Tableau4[[#This Row],[moyenne]]+Tableau4[[#This Row],[moyenne2]]</calculatedColumnFormula>
    </tableColumn>
    <tableColumn id="22" xr3:uid="{03E4B785-318B-47B1-BAD1-4241F786F179}" name="nb de participations " dataDxfId="167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19A10F-AA65-4D4A-99BC-AB3191A7801C}" name="Tableau5" displayName="Tableau5" ref="A5:U12" totalsRowShown="0" headerRowDxfId="166" headerRowBorderDxfId="165" tableBorderDxfId="164">
  <autoFilter ref="A5:U12" xr:uid="{5F19A10F-AA65-4D4A-99BC-AB3191A7801C}"/>
  <sortState xmlns:xlrd2="http://schemas.microsoft.com/office/spreadsheetml/2017/richdata2" ref="A6:U10">
    <sortCondition ref="B5:B12"/>
  </sortState>
  <tableColumns count="21">
    <tableColumn id="1" xr3:uid="{3E955104-3C2D-4101-BC1D-2F63C7D9A491}" name="Catégories" dataDxfId="163"/>
    <tableColumn id="2" xr3:uid="{AF51358E-FC08-48AA-8A73-845C350FD31A}" name="Classement" dataDxfId="162"/>
    <tableColumn id="3" xr3:uid="{98C74527-C911-49DE-A50A-7550A0EAF187}" name="Couples" dataDxfId="161"/>
    <tableColumn id="4" xr3:uid="{76C735C6-4D6A-4513-AA8B-F2DBC5AF9D93}" name="pts étape" dataDxfId="160"/>
    <tableColumn id="5" xr3:uid="{5F01DC4E-3CDC-4416-9CD8-457C7CA8A753}" name="moyenne" dataDxfId="159"/>
    <tableColumn id="6" xr3:uid="{B9867943-568F-419B-91A4-EA3E1C9782D5}" name="pts étape2" dataDxfId="158"/>
    <tableColumn id="7" xr3:uid="{1F99DE6A-EB16-4F64-97C5-FF9301AB97A0}" name="moyenne2" dataDxfId="157"/>
    <tableColumn id="8" xr3:uid="{B663D028-5A7D-47BE-BC31-85DDBAF0BCF7}" name="pts étape3" dataDxfId="156"/>
    <tableColumn id="11" xr3:uid="{00AA7805-5950-430E-89AB-CD9974438D27}" name="moyenne3" dataDxfId="155"/>
    <tableColumn id="9" xr3:uid="{37C3A86F-7BD0-4495-B289-0A90FA8443C7}" name="pts étape4" dataDxfId="154"/>
    <tableColumn id="10" xr3:uid="{2577A70B-6C12-4D6D-B151-5FF03DE73949}" name="moyenne4" dataDxfId="153"/>
    <tableColumn id="12" xr3:uid="{C2FA410B-948F-491C-8469-7EA705B86AA3}" name="pts étape5" dataDxfId="152"/>
    <tableColumn id="13" xr3:uid="{D10C2C20-1687-4439-8403-1881B6B9A39E}" name="moyenne5" dataDxfId="151"/>
    <tableColumn id="14" xr3:uid="{EDC574FC-7667-452B-AC3F-36FAE41E9AEA}" name="pts étape6" dataDxfId="150"/>
    <tableColumn id="15" xr3:uid="{A8DA4204-0E81-4C00-A6BD-D1482A117CEA}" name="moyenne6" dataDxfId="149"/>
    <tableColumn id="16" xr3:uid="{FD70652D-FF67-47F1-8236-8D25B14A7B5C}" name="pts étape7" dataDxfId="148"/>
    <tableColumn id="17" xr3:uid="{C6D160AE-84F9-4D5E-BE33-0738A624EB8E}" name="moyenne7" dataDxfId="147"/>
    <tableColumn id="18" xr3:uid="{3CE4F0A4-35CD-4FA8-9F54-BA42F85C4EB7}" name="pts étape72" dataDxfId="146"/>
    <tableColumn id="19" xr3:uid="{22A44CD8-DE6C-4FF1-B992-2A5A9BE48D31}" name="moyenne 8" dataDxfId="145"/>
    <tableColumn id="20" xr3:uid="{10B390D0-5D0D-4E9F-B8DC-AD119876EF20}" name="Total  points" dataDxfId="144"/>
    <tableColumn id="21" xr3:uid="{E0355F64-C145-44C7-B368-B29F59EB32F6}" name="Somme moyennes" dataDxfId="143">
      <calculatedColumnFormula>Tableau5[[#This Row],[moyenne]]+Tableau5[[#This Row],[moyenne2]]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1FD1A6-19EF-4BF1-8330-BAA77E92DA9C}" name="Tableau57" displayName="Tableau57" ref="A15:U20" totalsRowShown="0" headerRowDxfId="142" headerRowBorderDxfId="141" tableBorderDxfId="140">
  <autoFilter ref="A15:U20" xr:uid="{491FD1A6-19EF-4BF1-8330-BAA77E92DA9C}"/>
  <sortState xmlns:xlrd2="http://schemas.microsoft.com/office/spreadsheetml/2017/richdata2" ref="A17:U20">
    <sortCondition ref="B15:B20"/>
  </sortState>
  <tableColumns count="21">
    <tableColumn id="1" xr3:uid="{A9FAAE9A-CA18-4F8D-A718-CFAC7A65429E}" name="Catégories" dataDxfId="139"/>
    <tableColumn id="2" xr3:uid="{EB3F62CC-7E73-4E83-8B3B-72EA5719ADB3}" name="Classement" dataDxfId="138"/>
    <tableColumn id="3" xr3:uid="{06A3F470-7AC6-4EA5-B265-3AB2CB943BC8}" name="Couples" dataDxfId="137"/>
    <tableColumn id="4" xr3:uid="{DDF40C05-986A-431C-BA81-C6EE9F48CDA2}" name="pts étape" dataDxfId="136"/>
    <tableColumn id="5" xr3:uid="{FEE752AE-9106-45EB-8402-620F0721502F}" name="moyenne" dataDxfId="135"/>
    <tableColumn id="6" xr3:uid="{A771AB3D-EB25-4358-9D17-AEE3BE54FD4B}" name="pts étape2" dataDxfId="134"/>
    <tableColumn id="7" xr3:uid="{8B41C4F2-53A8-408A-A16E-27E3E0017E9E}" name="moyenne2" dataDxfId="133"/>
    <tableColumn id="8" xr3:uid="{3CD46FE1-BBAB-49FD-B3DE-9104A88C39E6}" name="pts étape3" dataDxfId="132"/>
    <tableColumn id="11" xr3:uid="{49E0456E-1809-44E2-B35C-D27E1CE32092}" name="moyenne3" dataDxfId="131"/>
    <tableColumn id="9" xr3:uid="{04F22CC7-C4D5-4D00-BD32-433F4F99EB9C}" name="pts étape4" dataDxfId="130"/>
    <tableColumn id="10" xr3:uid="{41672559-9667-4E88-B0AA-295CF686FEB6}" name="moyenne4" dataDxfId="129"/>
    <tableColumn id="12" xr3:uid="{03C5FD18-A038-49E8-A9A1-053B6D1B305A}" name="pts étape5" dataDxfId="128"/>
    <tableColumn id="13" xr3:uid="{71475234-654C-4CA3-9B64-99379F14E026}" name="moyenne5" dataDxfId="127"/>
    <tableColumn id="14" xr3:uid="{CD0BB542-7225-4293-B609-AC6BF2B1DAD4}" name="pts étape6" dataDxfId="126"/>
    <tableColumn id="15" xr3:uid="{989F52F6-CDFB-4997-8E48-6EF0FA1F278A}" name="moyenne6" dataDxfId="125"/>
    <tableColumn id="16" xr3:uid="{91FFC088-9BE5-4F2C-AC55-D955FC4ADDBC}" name="pts étape7" dataDxfId="124"/>
    <tableColumn id="17" xr3:uid="{4ED6D662-27AF-4EF8-832F-226EB11C762F}" name="moyenne7" dataDxfId="123"/>
    <tableColumn id="18" xr3:uid="{A5C4B7FE-2D65-490E-ACF6-F1F99F14D4AB}" name="pts étape72" dataDxfId="122"/>
    <tableColumn id="19" xr3:uid="{96ECDBE6-CB9E-40D1-AFF5-89A5C5F58D07}" name="moyenne 8" dataDxfId="121"/>
    <tableColumn id="20" xr3:uid="{8EAEB959-5D86-4FA7-B293-728865DD7BCA}" name="Total  points" dataDxfId="120"/>
    <tableColumn id="21" xr3:uid="{232F606E-79E2-40A5-BE8A-BC5123B91F2A}" name="Somme moyennes" dataDxfId="119">
      <calculatedColumnFormula>Tableau57[[#This Row],[moyenne]]+Tableau57[[#This Row],[moyenne2]]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8CE45B-2D6F-4084-842C-489E7FECF5DE}" name="Tableau579" displayName="Tableau579" ref="A23:U27" totalsRowShown="0" headerRowDxfId="118" headerRowBorderDxfId="117" tableBorderDxfId="116">
  <autoFilter ref="A23:U27" xr:uid="{F98CE45B-2D6F-4084-842C-489E7FECF5DE}"/>
  <sortState xmlns:xlrd2="http://schemas.microsoft.com/office/spreadsheetml/2017/richdata2" ref="A24:T28">
    <sortCondition descending="1" ref="S5:S14"/>
  </sortState>
  <tableColumns count="21">
    <tableColumn id="1" xr3:uid="{34B7BAA9-494B-4C60-ABDC-889C81FFA5AC}" name="Catégories" dataDxfId="115"/>
    <tableColumn id="2" xr3:uid="{D7327097-6139-4437-8A32-BA229252855B}" name="Classement" dataDxfId="114"/>
    <tableColumn id="3" xr3:uid="{3AE4AC1B-2606-4683-A0B7-F2FDEF56B807}" name="Couples" dataDxfId="113"/>
    <tableColumn id="4" xr3:uid="{2E64E1A7-0151-4BAB-B07A-1DB680F2462E}" name="pts étape" dataDxfId="112"/>
    <tableColumn id="5" xr3:uid="{4B2A246E-C549-4CD0-9898-FFE10DECC4DA}" name="moyenne" dataDxfId="111"/>
    <tableColumn id="6" xr3:uid="{9F8926A3-4728-494E-98F0-1DFB5F6E86BD}" name="pts étape2" dataDxfId="110"/>
    <tableColumn id="7" xr3:uid="{AD6F894A-20AF-4D2F-8CD1-187BD0A520B9}" name="moyenne2" dataDxfId="109"/>
    <tableColumn id="8" xr3:uid="{4D9CE1BB-65EF-439F-984A-9A6DFC166FD4}" name="pts étape3" dataDxfId="108"/>
    <tableColumn id="11" xr3:uid="{C9323749-1555-4535-B3D2-4DA17A2DD6B6}" name="moyenne3" dataDxfId="107"/>
    <tableColumn id="9" xr3:uid="{B60EDEDF-0C90-4669-8242-78DC84BBC8F9}" name="pts étape4" dataDxfId="106"/>
    <tableColumn id="10" xr3:uid="{E9B784AE-76A3-458B-99A8-696A74B232F0}" name="moyenne4" dataDxfId="105"/>
    <tableColumn id="12" xr3:uid="{519FBC02-24A0-4593-B7A9-669D096E4CBF}" name="pts étape5" dataDxfId="104"/>
    <tableColumn id="13" xr3:uid="{9EED2D08-77C9-4563-9365-7BC6508863F5}" name="moyenne5" dataDxfId="103"/>
    <tableColumn id="14" xr3:uid="{FF71CA54-480D-4418-9851-8FC1BAF92347}" name="pts étape6" dataDxfId="102"/>
    <tableColumn id="15" xr3:uid="{46B870F5-EC7A-4012-8BBD-460821526BD5}" name="moyenne6" dataDxfId="101"/>
    <tableColumn id="16" xr3:uid="{39F09BDD-FD48-49E6-A13B-6D694B0DF56B}" name="pts étape7" dataDxfId="100"/>
    <tableColumn id="17" xr3:uid="{36335755-7C29-4497-A887-11860AEDDEE7}" name="moyenne7" dataDxfId="99"/>
    <tableColumn id="18" xr3:uid="{1E98EB9A-050A-4AC5-B3AC-64F3B68FD13D}" name="pts étape72" dataDxfId="98"/>
    <tableColumn id="19" xr3:uid="{88B90C6C-0E57-454B-8B28-E38B405AC7EF}" name="moyenne 8" dataDxfId="97"/>
    <tableColumn id="20" xr3:uid="{7E786BE3-46C0-4A52-BE29-73A8E65B1ED0}" name="Total  points" dataDxfId="96"/>
    <tableColumn id="21" xr3:uid="{1FA14CF8-7A94-49BB-9700-1513D8A3A160}" name="Somme moyennes" dataDxfId="95">
      <calculatedColumnFormula>Tableau579[[#This Row],[moyenne]]+Tableau579[[#This Row],[moyenne2]]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735CF8-F64A-4093-8A6B-DC1D29CCB65E}" name="Tableau510" displayName="Tableau510" ref="A7:P26" totalsRowShown="0" headerRowDxfId="94" headerRowBorderDxfId="93" tableBorderDxfId="92">
  <autoFilter ref="A7:P26" xr:uid="{A0735CF8-F64A-4093-8A6B-DC1D29CCB65E}"/>
  <sortState xmlns:xlrd2="http://schemas.microsoft.com/office/spreadsheetml/2017/richdata2" ref="A8:P23">
    <sortCondition descending="1" ref="O7:O26"/>
  </sortState>
  <tableColumns count="16">
    <tableColumn id="1" xr3:uid="{FB26A84D-911C-473A-8AC3-C536AF12270A}" name="Catégories" dataDxfId="91"/>
    <tableColumn id="2" xr3:uid="{61172996-0901-4D18-8E0E-074D85096D52}" name="Classement" dataDxfId="90"/>
    <tableColumn id="3" xr3:uid="{C3E95322-2B58-49C6-829C-9F0B33F9C697}" name="Couples" dataDxfId="89"/>
    <tableColumn id="4" xr3:uid="{E322486C-E038-471D-9BB5-0F5844486539}" name="pts étape" dataDxfId="88"/>
    <tableColumn id="5" xr3:uid="{71C741C0-EFEF-4692-A5FD-CA1E0058220B}" name="moyenne" dataDxfId="87"/>
    <tableColumn id="6" xr3:uid="{8EA3C79E-1507-431F-9F55-64BB82C47CA1}" name="pts étape2" dataDxfId="86"/>
    <tableColumn id="7" xr3:uid="{3B48B7A4-B75A-4EF8-B2AD-7CAA44172AC9}" name="moyenne2" dataDxfId="85"/>
    <tableColumn id="8" xr3:uid="{25A2B2B7-B7D5-40A2-ABE7-1420191C0B7B}" name="pts étape3" dataDxfId="84"/>
    <tableColumn id="11" xr3:uid="{93871985-2BBB-4632-AE94-31D194BF8901}" name="moyenne3" dataDxfId="83"/>
    <tableColumn id="9" xr3:uid="{66E0745B-FCC1-4D39-AA08-B9843E7468AA}" name="pts étape4" dataDxfId="82"/>
    <tableColumn id="10" xr3:uid="{7D95FADC-30E0-4853-98CD-71C16520C936}" name="moyenne4" dataDxfId="81"/>
    <tableColumn id="12" xr3:uid="{C294D0C4-E2AF-4E09-A08D-FCA31DD8EF12}" name="pts étape5" dataDxfId="80"/>
    <tableColumn id="13" xr3:uid="{EB467E9A-5179-424A-9D84-5C8C6E88A667}" name="moyenne5" dataDxfId="79"/>
    <tableColumn id="14" xr3:uid="{FD4DF053-1A21-4820-AC49-327CE94BAAF0}" name="Total  points" dataDxfId="78"/>
    <tableColumn id="15" xr3:uid="{F1C34D9E-D75B-4B16-8D36-B98FB4FF5562}" name="Somme 4 meilleures moyennes" dataDxfId="77">
      <calculatedColumnFormula>Tableau510[[#This Row],[moyenne]]+Tableau510[[#This Row],[moyenne2]]</calculatedColumnFormula>
    </tableColumn>
    <tableColumn id="16" xr3:uid="{ECA71904-6677-4087-87B5-1AE003BA40AD}" name="nb de participations " dataDxfId="76">
      <calculatedColumnFormula>COUNT(Tableau510[[#This Row],[pts étape]],Tableau510[[#This Row],[pts étape2]],Tableau510[[#This Row],[pts étape3]],Tableau510[[#This Row],[pts étape4]],Tableau510[[#This Row],[pts étape5]])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96E85FB-5E39-4D2E-8CD6-0242239FFFA4}" name="Tableau51011" displayName="Tableau51011" ref="A29:P40" totalsRowShown="0" headerRowDxfId="75" headerRowBorderDxfId="74" tableBorderDxfId="73">
  <autoFilter ref="A29:P40" xr:uid="{B96E85FB-5E39-4D2E-8CD6-0242239FFFA4}"/>
  <sortState xmlns:xlrd2="http://schemas.microsoft.com/office/spreadsheetml/2017/richdata2" ref="A30:P40">
    <sortCondition ref="B29:B40"/>
  </sortState>
  <tableColumns count="16">
    <tableColumn id="1" xr3:uid="{BBED1CBB-6DAF-45C6-BD23-960A3D281ADA}" name="Catégories" dataDxfId="72"/>
    <tableColumn id="2" xr3:uid="{3A284EC1-3510-46C0-BC41-E1C9B6E62B05}" name="Classement" dataDxfId="71"/>
    <tableColumn id="3" xr3:uid="{85B5AEAF-A305-45A0-98B1-2D5A51C2428D}" name="Couples" dataDxfId="70"/>
    <tableColumn id="4" xr3:uid="{AC5F0D39-1239-4A8B-B75B-5D1A351F9768}" name="pts étape" dataDxfId="69"/>
    <tableColumn id="5" xr3:uid="{AD2B505E-CB0E-4495-AB2F-724451354102}" name="moyenne" dataDxfId="68"/>
    <tableColumn id="6" xr3:uid="{EE01FA88-6389-4438-8228-6A431E3F6800}" name="pts étape2" dataDxfId="67"/>
    <tableColumn id="7" xr3:uid="{5C4D3AF6-4A88-42AA-8E37-6043566CBED6}" name="moyenne2" dataDxfId="66"/>
    <tableColumn id="8" xr3:uid="{B56B281F-F628-4D7B-9E31-4CF55E124EE6}" name="pts étape3" dataDxfId="65"/>
    <tableColumn id="11" xr3:uid="{BCD9C5AA-38BA-4073-8590-4007FA502505}" name="moyenne3" dataDxfId="64"/>
    <tableColumn id="9" xr3:uid="{7D0391B4-E4C0-441C-AE5D-04305AB03BC7}" name="pts étape4" dataDxfId="63"/>
    <tableColumn id="10" xr3:uid="{B65778D0-9AAF-433F-9B3C-435E3DF6FB6D}" name="moyenne4" dataDxfId="62"/>
    <tableColumn id="12" xr3:uid="{87B79336-C865-4732-9484-4181575F5AD1}" name="pts étape5" dataDxfId="61"/>
    <tableColumn id="13" xr3:uid="{DDE809E9-F306-4D3D-82AD-08D571A9CB57}" name="moyenne5" dataDxfId="60"/>
    <tableColumn id="14" xr3:uid="{28AEB5D3-7E54-48C4-A642-04F37FB94DF7}" name="Total  points" dataDxfId="59"/>
    <tableColumn id="15" xr3:uid="{98B25E19-674C-434D-AEA4-964A85A4CAF7}" name="Somme 4 meilleures moyennes" dataDxfId="58">
      <calculatedColumnFormula>Tableau51011[[#This Row],[moyenne]]+Tableau51011[[#This Row],[moyenne2]]</calculatedColumnFormula>
    </tableColumn>
    <tableColumn id="16" xr3:uid="{B79B48C2-924B-43BF-920A-F4106F998DB3}" name="nb de participations " dataDxfId="57">
      <calculatedColumnFormula>COUNT(Tableau51011[[#This Row],[pts étape]],Tableau51011[[#This Row],[pts étape2]],Tableau51011[[#This Row],[pts étape3]],Tableau51011[[#This Row],[pts étape4]],Tableau51011[[#This Row],[pts étape5]])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4" dT="2023-06-06T05:54:39.81" personId="{F6E56E26-16DB-4A83-AB05-82F74844F51E}" id="{BF328E0C-254B-436B-B6B9-BDC141AFAD2A}">
    <text>Pas licenciée en ISERE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microsoft.com/office/2017/10/relationships/threadedComment" Target="../threadedComments/threadedComment1.xml"/><Relationship Id="rId3" Type="http://schemas.openxmlformats.org/officeDocument/2006/relationships/drawing" Target="../drawings/drawing1.xml"/><Relationship Id="rId7" Type="http://schemas.openxmlformats.org/officeDocument/2006/relationships/table" Target="../tables/table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lemat.org/FFE/sif/?cs=4.25c28e72e055e416180205b85e1e99a84c06c4286def14603357a38bcb434f673a13" TargetMode="External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0" Type="http://schemas.openxmlformats.org/officeDocument/2006/relationships/table" Target="../tables/table6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FBF3-4366-4B45-B4BC-65A23CAFD58B}">
  <sheetPr>
    <pageSetUpPr fitToPage="1"/>
  </sheetPr>
  <dimension ref="A1:BB184"/>
  <sheetViews>
    <sheetView tabSelected="1" zoomScale="70" zoomScaleNormal="70" workbookViewId="0">
      <selection activeCell="I10" sqref="I10"/>
    </sheetView>
  </sheetViews>
  <sheetFormatPr baseColWidth="10" defaultRowHeight="15" x14ac:dyDescent="0.25"/>
  <cols>
    <col min="1" max="1" width="15.42578125" customWidth="1"/>
    <col min="2" max="2" width="15.7109375" style="3" customWidth="1"/>
    <col min="3" max="3" width="51.28515625" customWidth="1"/>
    <col min="4" max="4" width="14.28515625" style="3" hidden="1" customWidth="1"/>
    <col min="5" max="5" width="17.140625" customWidth="1"/>
    <col min="6" max="6" width="8.85546875" hidden="1" customWidth="1"/>
    <col min="7" max="7" width="17.140625" style="3" customWidth="1"/>
    <col min="8" max="8" width="8.85546875" hidden="1" customWidth="1"/>
    <col min="9" max="9" width="17.140625" style="3" customWidth="1"/>
    <col min="10" max="10" width="8.85546875" hidden="1" customWidth="1"/>
    <col min="11" max="11" width="17.140625" customWidth="1"/>
    <col min="12" max="12" width="8.85546875" hidden="1" customWidth="1"/>
    <col min="13" max="13" width="17.140625" customWidth="1"/>
    <col min="14" max="14" width="8.85546875" hidden="1" customWidth="1"/>
    <col min="15" max="15" width="17.140625" customWidth="1"/>
    <col min="16" max="16" width="8.85546875" hidden="1" customWidth="1"/>
    <col min="17" max="17" width="17.140625" customWidth="1"/>
    <col min="18" max="18" width="8.85546875" hidden="1" customWidth="1"/>
    <col min="19" max="19" width="17.140625" customWidth="1"/>
    <col min="20" max="20" width="12.42578125" style="3" hidden="1" customWidth="1"/>
    <col min="21" max="21" width="23" style="3" customWidth="1"/>
    <col min="22" max="22" width="14.140625" customWidth="1"/>
  </cols>
  <sheetData>
    <row r="1" spans="1:22" ht="15" customHeight="1" x14ac:dyDescent="0.25">
      <c r="B1" s="21"/>
      <c r="C1" s="72" t="s">
        <v>71</v>
      </c>
      <c r="D1" s="72"/>
      <c r="E1" s="72"/>
      <c r="F1" s="72"/>
      <c r="G1" s="72"/>
      <c r="H1" s="72"/>
      <c r="I1" s="72"/>
      <c r="J1" s="72"/>
      <c r="K1" s="72"/>
      <c r="L1" s="23"/>
      <c r="M1" s="23"/>
      <c r="T1"/>
    </row>
    <row r="2" spans="1:22" ht="60" customHeight="1" x14ac:dyDescent="0.25">
      <c r="A2" s="23"/>
      <c r="B2" s="21"/>
      <c r="C2" s="72"/>
      <c r="D2" s="72"/>
      <c r="E2" s="72"/>
      <c r="F2" s="72"/>
      <c r="G2" s="72"/>
      <c r="H2" s="72"/>
      <c r="I2" s="72"/>
      <c r="J2" s="72"/>
      <c r="K2" s="72"/>
      <c r="L2" s="23"/>
      <c r="M2" s="23"/>
      <c r="T2"/>
    </row>
    <row r="3" spans="1:22" ht="45.75" customHeight="1" thickBot="1" x14ac:dyDescent="0.3">
      <c r="A3" s="23"/>
      <c r="B3" s="21"/>
      <c r="C3" s="72"/>
      <c r="D3" s="72"/>
      <c r="E3" s="72"/>
      <c r="F3" s="72"/>
      <c r="G3" s="72"/>
      <c r="H3" s="72"/>
      <c r="I3" s="72"/>
      <c r="J3" s="72"/>
      <c r="K3" s="72"/>
      <c r="L3" s="23"/>
      <c r="M3" s="23"/>
      <c r="T3"/>
    </row>
    <row r="4" spans="1:22" ht="38.25" customHeight="1" thickBot="1" x14ac:dyDescent="0.35">
      <c r="A4" s="8"/>
      <c r="B4" s="8"/>
      <c r="C4" s="32"/>
      <c r="D4" s="70" t="s">
        <v>0</v>
      </c>
      <c r="E4" s="71"/>
      <c r="F4" s="70" t="s">
        <v>1</v>
      </c>
      <c r="G4" s="71"/>
      <c r="H4" s="70" t="s">
        <v>2</v>
      </c>
      <c r="I4" s="71"/>
      <c r="J4" s="70" t="s">
        <v>17</v>
      </c>
      <c r="K4" s="71"/>
      <c r="L4" s="70" t="s">
        <v>22</v>
      </c>
      <c r="M4" s="71"/>
      <c r="N4" s="70" t="s">
        <v>73</v>
      </c>
      <c r="O4" s="71"/>
      <c r="P4" s="70" t="s">
        <v>24</v>
      </c>
      <c r="Q4" s="71"/>
      <c r="R4" s="70" t="s">
        <v>26</v>
      </c>
      <c r="S4" s="71"/>
      <c r="T4" s="68" t="s">
        <v>74</v>
      </c>
      <c r="U4" s="69"/>
      <c r="V4" s="3" t="s">
        <v>75</v>
      </c>
    </row>
    <row r="5" spans="1:22" ht="15.75" thickBot="1" x14ac:dyDescent="0.3">
      <c r="A5" s="5" t="s">
        <v>15</v>
      </c>
      <c r="B5" s="6" t="s">
        <v>16</v>
      </c>
      <c r="C5" s="5" t="s">
        <v>3</v>
      </c>
      <c r="D5" s="6" t="s">
        <v>33</v>
      </c>
      <c r="E5" s="5" t="s">
        <v>18</v>
      </c>
      <c r="F5" s="6" t="s">
        <v>34</v>
      </c>
      <c r="G5" s="6" t="s">
        <v>19</v>
      </c>
      <c r="H5" s="6" t="s">
        <v>36</v>
      </c>
      <c r="I5" s="6" t="s">
        <v>20</v>
      </c>
      <c r="J5" s="6" t="s">
        <v>35</v>
      </c>
      <c r="K5" s="5" t="s">
        <v>21</v>
      </c>
      <c r="L5" s="6" t="s">
        <v>37</v>
      </c>
      <c r="M5" s="5" t="s">
        <v>23</v>
      </c>
      <c r="N5" s="6" t="s">
        <v>53</v>
      </c>
      <c r="O5" s="5" t="s">
        <v>25</v>
      </c>
      <c r="P5" s="6" t="s">
        <v>54</v>
      </c>
      <c r="Q5" s="5" t="s">
        <v>27</v>
      </c>
      <c r="R5" s="6" t="s">
        <v>72</v>
      </c>
      <c r="S5" s="5" t="s">
        <v>76</v>
      </c>
      <c r="T5" s="9" t="s">
        <v>28</v>
      </c>
      <c r="U5" s="51" t="s">
        <v>29</v>
      </c>
      <c r="V5" s="20" t="s">
        <v>66</v>
      </c>
    </row>
    <row r="6" spans="1:22" ht="15.75" thickTop="1" x14ac:dyDescent="0.25">
      <c r="A6" s="4" t="s">
        <v>4</v>
      </c>
      <c r="B6" s="10">
        <v>1</v>
      </c>
      <c r="C6" s="4" t="s">
        <v>139</v>
      </c>
      <c r="D6" s="4"/>
      <c r="E6" s="4">
        <v>69.33</v>
      </c>
      <c r="F6" s="4"/>
      <c r="G6" s="10">
        <v>63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9">
        <f>Tableau5[[#This Row],[moyenne]]+Tableau5[[#This Row],[moyenne2]]</f>
        <v>132.32999999999998</v>
      </c>
      <c r="V6" s="19"/>
    </row>
    <row r="7" spans="1:22" hidden="1" x14ac:dyDescent="0.25">
      <c r="A7" s="4" t="s">
        <v>4</v>
      </c>
      <c r="B7" s="10"/>
      <c r="C7" s="4" t="s">
        <v>140</v>
      </c>
      <c r="D7" s="4"/>
      <c r="E7" s="4"/>
      <c r="F7" s="4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">
        <f>Tableau5[[#This Row],[moyenne]]+Tableau5[[#This Row],[moyenne2]]</f>
        <v>0</v>
      </c>
      <c r="V7" s="2"/>
    </row>
    <row r="8" spans="1:22" x14ac:dyDescent="0.25">
      <c r="A8" s="4" t="s">
        <v>4</v>
      </c>
      <c r="B8" s="10">
        <v>2</v>
      </c>
      <c r="C8" s="4" t="s">
        <v>148</v>
      </c>
      <c r="D8" s="4"/>
      <c r="E8" s="37"/>
      <c r="F8" s="7"/>
      <c r="G8" s="7">
        <v>67.832999999999998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>
        <f>Tableau5[[#This Row],[moyenne]]+Tableau5[[#This Row],[moyenne2]]</f>
        <v>67.832999999999998</v>
      </c>
      <c r="V8" s="2"/>
    </row>
    <row r="9" spans="1:22" x14ac:dyDescent="0.25">
      <c r="A9" s="4" t="s">
        <v>4</v>
      </c>
      <c r="B9" s="10">
        <v>3</v>
      </c>
      <c r="C9" s="33" t="s">
        <v>149</v>
      </c>
      <c r="D9" s="4"/>
      <c r="E9" s="37"/>
      <c r="F9" s="7"/>
      <c r="G9" s="7">
        <v>60.5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">
        <f>Tableau5[[#This Row],[moyenne]]+Tableau5[[#This Row],[moyenne2]]</f>
        <v>60.5</v>
      </c>
      <c r="V9" s="2"/>
    </row>
    <row r="10" spans="1:22" x14ac:dyDescent="0.25">
      <c r="A10" s="4" t="s">
        <v>4</v>
      </c>
      <c r="B10" s="31" t="s">
        <v>147</v>
      </c>
      <c r="C10" s="36" t="s">
        <v>145</v>
      </c>
      <c r="D10" s="2"/>
      <c r="E10" s="37"/>
      <c r="F10" s="7"/>
      <c r="G10" s="7">
        <v>64.832999999999998</v>
      </c>
      <c r="H10" s="4"/>
      <c r="I10" s="4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">
        <f>Tableau5[[#This Row],[moyenne]]+Tableau5[[#This Row],[moyenne2]]</f>
        <v>64.832999999999998</v>
      </c>
      <c r="V10" s="2"/>
    </row>
    <row r="11" spans="1:22" hidden="1" x14ac:dyDescent="0.25">
      <c r="A11" s="4" t="s">
        <v>4</v>
      </c>
      <c r="B11" s="10"/>
      <c r="C11" s="33"/>
      <c r="D11" s="4"/>
      <c r="E11" s="4"/>
      <c r="F11" s="4"/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Tableau5[[#This Row],[moyenne]]+Tableau5[[#This Row],[moyenne2]]</f>
        <v>0</v>
      </c>
      <c r="V11" s="2"/>
    </row>
    <row r="12" spans="1:22" hidden="1" x14ac:dyDescent="0.25">
      <c r="A12" s="4" t="s">
        <v>4</v>
      </c>
      <c r="B12" s="10"/>
      <c r="C12" s="33"/>
      <c r="D12" s="4"/>
      <c r="E12" s="4"/>
      <c r="F12" s="4"/>
      <c r="G12" s="1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5">
        <f>Tableau5[[#This Row],[moyenne]]+Tableau5[[#This Row],[moyenne2]]</f>
        <v>0</v>
      </c>
      <c r="V12" s="15"/>
    </row>
    <row r="13" spans="1:22" ht="15.75" thickBot="1" x14ac:dyDescent="0.3">
      <c r="A13" s="11"/>
      <c r="B13" s="12"/>
      <c r="C13" s="29"/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V13" s="3"/>
    </row>
    <row r="14" spans="1:22" ht="36" customHeight="1" thickBot="1" x14ac:dyDescent="0.35">
      <c r="A14" s="8"/>
      <c r="B14" s="8"/>
      <c r="C14" s="32"/>
      <c r="D14" s="70" t="s">
        <v>0</v>
      </c>
      <c r="E14" s="71"/>
      <c r="F14" s="70" t="s">
        <v>1</v>
      </c>
      <c r="G14" s="71"/>
      <c r="H14" s="70" t="s">
        <v>2</v>
      </c>
      <c r="I14" s="71"/>
      <c r="J14" s="70" t="s">
        <v>17</v>
      </c>
      <c r="K14" s="71"/>
      <c r="L14" s="70" t="s">
        <v>22</v>
      </c>
      <c r="M14" s="71"/>
      <c r="N14" s="70" t="s">
        <v>73</v>
      </c>
      <c r="O14" s="71"/>
      <c r="P14" s="70" t="s">
        <v>24</v>
      </c>
      <c r="Q14" s="71"/>
      <c r="R14" s="70" t="s">
        <v>26</v>
      </c>
      <c r="S14" s="71"/>
      <c r="T14" s="68" t="s">
        <v>74</v>
      </c>
      <c r="U14" s="69"/>
      <c r="V14" s="3" t="s">
        <v>75</v>
      </c>
    </row>
    <row r="15" spans="1:22" ht="25.5" customHeight="1" thickBot="1" x14ac:dyDescent="0.3">
      <c r="A15" s="5" t="s">
        <v>15</v>
      </c>
      <c r="B15" s="6" t="s">
        <v>16</v>
      </c>
      <c r="C15" s="5" t="s">
        <v>3</v>
      </c>
      <c r="D15" s="6" t="s">
        <v>33</v>
      </c>
      <c r="E15" s="5" t="s">
        <v>18</v>
      </c>
      <c r="F15" s="6" t="s">
        <v>34</v>
      </c>
      <c r="G15" s="6" t="s">
        <v>19</v>
      </c>
      <c r="H15" s="6" t="s">
        <v>36</v>
      </c>
      <c r="I15" s="6" t="s">
        <v>20</v>
      </c>
      <c r="J15" s="6" t="s">
        <v>35</v>
      </c>
      <c r="K15" s="5" t="s">
        <v>21</v>
      </c>
      <c r="L15" s="6" t="s">
        <v>37</v>
      </c>
      <c r="M15" s="5" t="s">
        <v>23</v>
      </c>
      <c r="N15" s="6" t="s">
        <v>53</v>
      </c>
      <c r="O15" s="5" t="s">
        <v>25</v>
      </c>
      <c r="P15" s="6" t="s">
        <v>54</v>
      </c>
      <c r="Q15" s="5" t="s">
        <v>27</v>
      </c>
      <c r="R15" s="6" t="s">
        <v>72</v>
      </c>
      <c r="S15" s="5" t="s">
        <v>76</v>
      </c>
      <c r="T15" s="9" t="s">
        <v>28</v>
      </c>
      <c r="U15" s="51" t="s">
        <v>29</v>
      </c>
      <c r="V15" s="20" t="s">
        <v>66</v>
      </c>
    </row>
    <row r="16" spans="1:22" ht="15.75" thickTop="1" x14ac:dyDescent="0.25">
      <c r="A16" s="4" t="s">
        <v>5</v>
      </c>
      <c r="B16" s="10"/>
      <c r="C16" s="4" t="s">
        <v>227</v>
      </c>
      <c r="D16" s="4"/>
      <c r="E16" s="45"/>
      <c r="F16" s="45"/>
      <c r="G16" s="4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9">
        <f>Tableau57[[#This Row],[moyenne]]+Tableau57[[#This Row],[moyenne2]]</f>
        <v>0</v>
      </c>
      <c r="V16" s="19"/>
    </row>
    <row r="17" spans="1:22" x14ac:dyDescent="0.25">
      <c r="A17" s="4" t="s">
        <v>5</v>
      </c>
      <c r="B17" s="10">
        <v>1</v>
      </c>
      <c r="C17" s="4" t="s">
        <v>67</v>
      </c>
      <c r="D17" s="4"/>
      <c r="E17" s="4">
        <v>69.33</v>
      </c>
      <c r="F17" s="4"/>
      <c r="G17" s="10">
        <v>68.5</v>
      </c>
      <c r="H17" s="4"/>
      <c r="I17" s="4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>Tableau57[[#This Row],[moyenne]]+Tableau57[[#This Row],[moyenne2]]</f>
        <v>137.82999999999998</v>
      </c>
      <c r="V17" s="2"/>
    </row>
    <row r="18" spans="1:22" x14ac:dyDescent="0.25">
      <c r="A18" s="4" t="s">
        <v>5</v>
      </c>
      <c r="B18" s="10">
        <v>2</v>
      </c>
      <c r="C18" s="4" t="s">
        <v>52</v>
      </c>
      <c r="D18" s="4"/>
      <c r="E18" s="4">
        <v>68</v>
      </c>
      <c r="F18" s="4"/>
      <c r="G18" s="10">
        <v>68.16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>Tableau57[[#This Row],[moyenne]]+Tableau57[[#This Row],[moyenne2]]</f>
        <v>136.16</v>
      </c>
      <c r="V18" s="2"/>
    </row>
    <row r="19" spans="1:22" x14ac:dyDescent="0.25">
      <c r="A19" s="4" t="s">
        <v>5</v>
      </c>
      <c r="B19" s="10">
        <v>3</v>
      </c>
      <c r="C19" s="4" t="s">
        <v>89</v>
      </c>
      <c r="D19" s="4"/>
      <c r="E19" s="4">
        <v>52.16</v>
      </c>
      <c r="F19" s="4"/>
      <c r="G19" s="10">
        <v>62.17</v>
      </c>
      <c r="H19" s="4"/>
      <c r="I19" s="4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>Tableau57[[#This Row],[moyenne]]+Tableau57[[#This Row],[moyenne2]]</f>
        <v>114.33</v>
      </c>
      <c r="V19" s="2"/>
    </row>
    <row r="20" spans="1:22" x14ac:dyDescent="0.25">
      <c r="A20" s="4" t="s">
        <v>5</v>
      </c>
      <c r="B20" s="31" t="s">
        <v>146</v>
      </c>
      <c r="C20" s="36" t="s">
        <v>145</v>
      </c>
      <c r="D20" s="2"/>
      <c r="E20" s="37"/>
      <c r="F20" s="7"/>
      <c r="G20" s="7">
        <v>63.33</v>
      </c>
      <c r="H20" s="7"/>
      <c r="I20" s="65"/>
      <c r="J20" s="7"/>
      <c r="K20" s="2"/>
      <c r="L20" s="2"/>
      <c r="M20" s="2"/>
      <c r="N20" s="2"/>
      <c r="O20" s="4"/>
      <c r="P20" s="2"/>
      <c r="Q20" s="2"/>
      <c r="R20" s="2"/>
      <c r="S20" s="2"/>
      <c r="T20" s="2"/>
      <c r="U20" s="2">
        <f>Tableau57[[#This Row],[moyenne]]+Tableau57[[#This Row],[moyenne2]]</f>
        <v>63.33</v>
      </c>
      <c r="V20" s="2"/>
    </row>
    <row r="21" spans="1:22" ht="16.5" customHeight="1" thickBot="1" x14ac:dyDescent="0.3">
      <c r="D21"/>
      <c r="I21"/>
      <c r="T21"/>
    </row>
    <row r="22" spans="1:22" ht="37.5" customHeight="1" thickBot="1" x14ac:dyDescent="0.35">
      <c r="A22" s="8"/>
      <c r="B22" s="8"/>
      <c r="C22" s="32"/>
      <c r="D22" s="70" t="s">
        <v>0</v>
      </c>
      <c r="E22" s="71"/>
      <c r="F22" s="70" t="s">
        <v>1</v>
      </c>
      <c r="G22" s="71"/>
      <c r="H22" s="70" t="s">
        <v>2</v>
      </c>
      <c r="I22" s="71"/>
      <c r="J22" s="70" t="s">
        <v>17</v>
      </c>
      <c r="K22" s="71"/>
      <c r="L22" s="70" t="s">
        <v>22</v>
      </c>
      <c r="M22" s="71"/>
      <c r="N22" s="70" t="s">
        <v>73</v>
      </c>
      <c r="O22" s="71"/>
      <c r="P22" s="70" t="s">
        <v>24</v>
      </c>
      <c r="Q22" s="71"/>
      <c r="R22" s="70" t="s">
        <v>26</v>
      </c>
      <c r="S22" s="71"/>
      <c r="T22" s="68" t="s">
        <v>74</v>
      </c>
      <c r="U22" s="69"/>
      <c r="V22" s="3" t="s">
        <v>75</v>
      </c>
    </row>
    <row r="23" spans="1:22" ht="15.75" thickBot="1" x14ac:dyDescent="0.3">
      <c r="A23" s="5" t="s">
        <v>15</v>
      </c>
      <c r="B23" s="6" t="s">
        <v>16</v>
      </c>
      <c r="C23" s="5" t="s">
        <v>3</v>
      </c>
      <c r="D23" s="6" t="s">
        <v>33</v>
      </c>
      <c r="E23" s="5" t="s">
        <v>18</v>
      </c>
      <c r="F23" s="6" t="s">
        <v>34</v>
      </c>
      <c r="G23" s="6" t="s">
        <v>19</v>
      </c>
      <c r="H23" s="6" t="s">
        <v>36</v>
      </c>
      <c r="I23" s="6" t="s">
        <v>20</v>
      </c>
      <c r="J23" s="6" t="s">
        <v>35</v>
      </c>
      <c r="K23" s="5" t="s">
        <v>21</v>
      </c>
      <c r="L23" s="6" t="s">
        <v>37</v>
      </c>
      <c r="M23" s="5" t="s">
        <v>23</v>
      </c>
      <c r="N23" s="6" t="s">
        <v>53</v>
      </c>
      <c r="O23" s="5" t="s">
        <v>25</v>
      </c>
      <c r="P23" s="6" t="s">
        <v>54</v>
      </c>
      <c r="Q23" s="5" t="s">
        <v>27</v>
      </c>
      <c r="R23" s="6" t="s">
        <v>72</v>
      </c>
      <c r="S23" s="5" t="s">
        <v>76</v>
      </c>
      <c r="T23" s="9" t="s">
        <v>28</v>
      </c>
      <c r="U23" s="51" t="s">
        <v>29</v>
      </c>
      <c r="V23" s="20" t="s">
        <v>66</v>
      </c>
    </row>
    <row r="24" spans="1:22" ht="15.75" thickTop="1" x14ac:dyDescent="0.25">
      <c r="A24" s="4" t="s">
        <v>6</v>
      </c>
      <c r="B24" s="10">
        <v>1</v>
      </c>
      <c r="C24" s="4" t="s">
        <v>88</v>
      </c>
      <c r="D24" s="4"/>
      <c r="E24" s="4">
        <v>62</v>
      </c>
      <c r="F24" s="4"/>
      <c r="G24" s="10">
        <v>67.17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9">
        <f>Tableau579[[#This Row],[moyenne]]+Tableau579[[#This Row],[moyenne2]]</f>
        <v>129.17000000000002</v>
      </c>
      <c r="V24" s="19"/>
    </row>
    <row r="25" spans="1:22" x14ac:dyDescent="0.25">
      <c r="A25" s="4" t="s">
        <v>6</v>
      </c>
      <c r="B25" s="10"/>
      <c r="C25" s="33" t="s">
        <v>221</v>
      </c>
      <c r="D25" s="4"/>
      <c r="E25" s="45"/>
      <c r="F25" s="45"/>
      <c r="G25" s="4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>Tableau579[[#This Row],[moyenne]]+Tableau579[[#This Row],[moyenne2]]</f>
        <v>0</v>
      </c>
      <c r="V25" s="2"/>
    </row>
    <row r="26" spans="1:22" hidden="1" x14ac:dyDescent="0.25">
      <c r="A26" s="4" t="s">
        <v>6</v>
      </c>
      <c r="B26" s="10"/>
      <c r="C26" s="33"/>
      <c r="D26" s="4"/>
      <c r="E26" s="4"/>
      <c r="F26" s="4"/>
      <c r="G26" s="1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>Tableau579[[#This Row],[moyenne]]+Tableau579[[#This Row],[moyenne2]]</f>
        <v>0</v>
      </c>
      <c r="V26" s="2"/>
    </row>
    <row r="27" spans="1:22" hidden="1" x14ac:dyDescent="0.25">
      <c r="A27" s="4" t="s">
        <v>6</v>
      </c>
      <c r="B27" s="10"/>
      <c r="C27" s="33"/>
      <c r="D27" s="4"/>
      <c r="E27" s="4"/>
      <c r="F27" s="4"/>
      <c r="G27" s="1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>Tableau579[[#This Row],[moyenne]]+Tableau579[[#This Row],[moyenne2]]</f>
        <v>0</v>
      </c>
      <c r="V27" s="2"/>
    </row>
    <row r="28" spans="1:22" x14ac:dyDescent="0.25">
      <c r="A28" s="11"/>
      <c r="B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2" ht="15.75" thickBot="1" x14ac:dyDescent="0.3">
      <c r="A29" s="11"/>
      <c r="B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2" ht="31.5" customHeight="1" thickBot="1" x14ac:dyDescent="0.35">
      <c r="A30" s="8"/>
      <c r="B30" s="8"/>
      <c r="C30" s="32"/>
      <c r="D30" s="70" t="s">
        <v>0</v>
      </c>
      <c r="E30" s="71"/>
      <c r="F30" s="70" t="s">
        <v>1</v>
      </c>
      <c r="G30" s="71"/>
      <c r="H30" s="70" t="s">
        <v>2</v>
      </c>
      <c r="I30" s="71"/>
      <c r="J30" s="70" t="s">
        <v>17</v>
      </c>
      <c r="K30" s="71"/>
      <c r="L30" s="70" t="s">
        <v>22</v>
      </c>
      <c r="M30" s="71"/>
      <c r="N30" s="70" t="s">
        <v>73</v>
      </c>
      <c r="O30" s="71"/>
      <c r="P30" s="70" t="s">
        <v>24</v>
      </c>
      <c r="Q30" s="71"/>
      <c r="R30" s="70" t="s">
        <v>26</v>
      </c>
      <c r="S30" s="71"/>
      <c r="T30" s="68" t="s">
        <v>74</v>
      </c>
      <c r="U30" s="69"/>
      <c r="V30" s="3" t="s">
        <v>75</v>
      </c>
    </row>
    <row r="31" spans="1:22" ht="15.75" thickBot="1" x14ac:dyDescent="0.3">
      <c r="A31" s="5" t="s">
        <v>15</v>
      </c>
      <c r="B31" s="6" t="s">
        <v>16</v>
      </c>
      <c r="C31" s="5" t="s">
        <v>3</v>
      </c>
      <c r="D31" s="6" t="s">
        <v>33</v>
      </c>
      <c r="E31" s="5" t="s">
        <v>18</v>
      </c>
      <c r="F31" s="6" t="s">
        <v>34</v>
      </c>
      <c r="G31" s="6" t="s">
        <v>19</v>
      </c>
      <c r="H31" s="6" t="s">
        <v>36</v>
      </c>
      <c r="I31" s="6" t="s">
        <v>20</v>
      </c>
      <c r="J31" s="6" t="s">
        <v>35</v>
      </c>
      <c r="K31" s="5" t="s">
        <v>21</v>
      </c>
      <c r="L31" s="6" t="s">
        <v>37</v>
      </c>
      <c r="M31" s="5" t="s">
        <v>23</v>
      </c>
      <c r="N31" s="6" t="s">
        <v>53</v>
      </c>
      <c r="O31" s="5" t="s">
        <v>25</v>
      </c>
      <c r="P31" s="6" t="s">
        <v>54</v>
      </c>
      <c r="Q31" s="5" t="s">
        <v>27</v>
      </c>
      <c r="R31" s="6" t="s">
        <v>72</v>
      </c>
      <c r="S31" s="5" t="s">
        <v>76</v>
      </c>
      <c r="T31" s="9" t="s">
        <v>28</v>
      </c>
      <c r="U31" s="51" t="s">
        <v>29</v>
      </c>
      <c r="V31" s="20" t="s">
        <v>66</v>
      </c>
    </row>
    <row r="32" spans="1:22" ht="15.75" thickTop="1" x14ac:dyDescent="0.25">
      <c r="A32" s="10" t="s">
        <v>7</v>
      </c>
      <c r="B32" s="10">
        <v>1</v>
      </c>
      <c r="C32" s="33" t="s">
        <v>120</v>
      </c>
      <c r="D32" s="10"/>
      <c r="E32" s="10">
        <v>72.33</v>
      </c>
      <c r="F32" s="10"/>
      <c r="G32" s="10">
        <v>65.832999999999998</v>
      </c>
      <c r="H32" s="10"/>
      <c r="I32" s="64"/>
      <c r="J32" s="10"/>
      <c r="K32" s="10"/>
      <c r="L32" s="10"/>
      <c r="M32" s="10"/>
      <c r="N32" s="10"/>
      <c r="O32" s="10"/>
      <c r="P32" s="10"/>
      <c r="Q32" s="10"/>
      <c r="R32" s="4"/>
      <c r="S32" s="4"/>
      <c r="T32" s="4"/>
      <c r="U32" s="10">
        <f>Tableau1[[#This Row],[moyenne]]+Tableau1[[#This Row],[moyenne2]]</f>
        <v>138.16300000000001</v>
      </c>
      <c r="V32" s="10"/>
    </row>
    <row r="33" spans="1:22" x14ac:dyDescent="0.25">
      <c r="A33" s="10" t="s">
        <v>7</v>
      </c>
      <c r="B33" s="10">
        <v>2</v>
      </c>
      <c r="C33" s="33" t="s">
        <v>135</v>
      </c>
      <c r="D33" s="10"/>
      <c r="E33" s="10">
        <v>66.67</v>
      </c>
      <c r="F33" s="10"/>
      <c r="G33" s="10">
        <v>67.832999999999998</v>
      </c>
      <c r="H33" s="10"/>
      <c r="I33" s="64"/>
      <c r="J33" s="10"/>
      <c r="K33" s="10"/>
      <c r="L33" s="10"/>
      <c r="M33" s="10"/>
      <c r="N33" s="10"/>
      <c r="O33" s="10"/>
      <c r="P33" s="10"/>
      <c r="Q33" s="10"/>
      <c r="R33" s="4"/>
      <c r="S33" s="4"/>
      <c r="T33" s="4"/>
      <c r="U33" s="10">
        <f>Tableau1[[#This Row],[moyenne]]+Tableau1[[#This Row],[moyenne2]]</f>
        <v>134.50299999999999</v>
      </c>
      <c r="V33" s="10"/>
    </row>
    <row r="34" spans="1:22" x14ac:dyDescent="0.25">
      <c r="A34" s="10" t="s">
        <v>7</v>
      </c>
      <c r="B34" s="10">
        <v>3</v>
      </c>
      <c r="C34" s="54" t="s">
        <v>121</v>
      </c>
      <c r="D34" s="10"/>
      <c r="E34" s="10">
        <v>67</v>
      </c>
      <c r="F34" s="10"/>
      <c r="G34" s="10">
        <v>67.167000000000002</v>
      </c>
      <c r="H34" s="10"/>
      <c r="I34" s="64"/>
      <c r="J34" s="10"/>
      <c r="K34" s="10"/>
      <c r="L34" s="10"/>
      <c r="M34" s="10"/>
      <c r="N34" s="10"/>
      <c r="O34" s="10"/>
      <c r="P34" s="10"/>
      <c r="Q34" s="10"/>
      <c r="R34" s="4"/>
      <c r="S34" s="4"/>
      <c r="T34" s="4"/>
      <c r="U34" s="10">
        <f>Tableau1[[#This Row],[moyenne]]+Tableau1[[#This Row],[moyenne2]]</f>
        <v>134.167</v>
      </c>
      <c r="V34" s="10"/>
    </row>
    <row r="35" spans="1:22" x14ac:dyDescent="0.25">
      <c r="A35" s="10" t="s">
        <v>7</v>
      </c>
      <c r="B35" s="10">
        <v>4</v>
      </c>
      <c r="C35" s="54" t="s">
        <v>130</v>
      </c>
      <c r="D35" s="10"/>
      <c r="E35" s="10">
        <v>63.67</v>
      </c>
      <c r="F35" s="10"/>
      <c r="G35" s="10">
        <v>65.332999999999998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"/>
      <c r="S35" s="4"/>
      <c r="T35" s="4"/>
      <c r="U35" s="10">
        <f>Tableau1[[#This Row],[moyenne]]+Tableau1[[#This Row],[moyenne2]]</f>
        <v>129.00299999999999</v>
      </c>
      <c r="V35" s="10"/>
    </row>
    <row r="36" spans="1:22" x14ac:dyDescent="0.25">
      <c r="A36" s="10" t="s">
        <v>7</v>
      </c>
      <c r="B36" s="38">
        <v>5</v>
      </c>
      <c r="C36" s="54" t="s">
        <v>122</v>
      </c>
      <c r="D36" s="39"/>
      <c r="E36" s="10">
        <v>60.33</v>
      </c>
      <c r="F36" s="10"/>
      <c r="G36" s="10">
        <v>66.832999999999998</v>
      </c>
      <c r="H36" s="10"/>
      <c r="I36" s="64"/>
      <c r="J36" s="10"/>
      <c r="K36" s="10"/>
      <c r="L36" s="10"/>
      <c r="M36" s="10"/>
      <c r="N36" s="10"/>
      <c r="O36" s="10"/>
      <c r="P36" s="10"/>
      <c r="Q36" s="10"/>
      <c r="R36" s="4"/>
      <c r="S36" s="4"/>
      <c r="T36" s="4"/>
      <c r="U36" s="10">
        <f>Tableau1[[#This Row],[moyenne]]+Tableau1[[#This Row],[moyenne2]]</f>
        <v>127.163</v>
      </c>
      <c r="V36" s="10"/>
    </row>
    <row r="37" spans="1:22" x14ac:dyDescent="0.25">
      <c r="A37" s="10" t="s">
        <v>7</v>
      </c>
      <c r="B37" s="10">
        <v>6</v>
      </c>
      <c r="C37" s="54" t="s">
        <v>57</v>
      </c>
      <c r="D37" s="10"/>
      <c r="E37" s="10">
        <v>60.17</v>
      </c>
      <c r="F37" s="10"/>
      <c r="G37" s="10">
        <v>65.5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4"/>
      <c r="S37" s="4"/>
      <c r="T37" s="4"/>
      <c r="U37" s="10">
        <f>Tableau1[[#This Row],[moyenne]]+Tableau1[[#This Row],[moyenne2]]</f>
        <v>125.67</v>
      </c>
      <c r="V37" s="10"/>
    </row>
    <row r="38" spans="1:22" x14ac:dyDescent="0.25">
      <c r="A38" s="10" t="s">
        <v>7</v>
      </c>
      <c r="B38" s="10">
        <v>7</v>
      </c>
      <c r="C38" s="54" t="s">
        <v>136</v>
      </c>
      <c r="D38" s="10"/>
      <c r="E38" s="10">
        <v>58.5</v>
      </c>
      <c r="F38" s="10"/>
      <c r="G38" s="10">
        <v>63.832999999999998</v>
      </c>
      <c r="H38" s="10"/>
      <c r="I38" s="64"/>
      <c r="J38" s="10"/>
      <c r="K38" s="10"/>
      <c r="L38" s="10"/>
      <c r="M38" s="10"/>
      <c r="N38" s="10"/>
      <c r="O38" s="10"/>
      <c r="P38" s="10"/>
      <c r="Q38" s="10"/>
      <c r="R38" s="4"/>
      <c r="S38" s="4"/>
      <c r="T38" s="4"/>
      <c r="U38" s="10">
        <f>Tableau1[[#This Row],[moyenne]]+Tableau1[[#This Row],[moyenne2]]</f>
        <v>122.333</v>
      </c>
      <c r="V38" s="10"/>
    </row>
    <row r="39" spans="1:22" x14ac:dyDescent="0.25">
      <c r="A39" s="10" t="s">
        <v>7</v>
      </c>
      <c r="B39" s="10">
        <v>8</v>
      </c>
      <c r="C39" s="54" t="s">
        <v>125</v>
      </c>
      <c r="D39" s="10"/>
      <c r="E39" s="10">
        <v>54.16</v>
      </c>
      <c r="F39" s="10"/>
      <c r="G39" s="10">
        <v>64.667000000000002</v>
      </c>
      <c r="H39" s="10"/>
      <c r="I39" s="64"/>
      <c r="J39" s="10"/>
      <c r="K39" s="10"/>
      <c r="L39" s="10"/>
      <c r="M39" s="10"/>
      <c r="N39" s="10"/>
      <c r="O39" s="10"/>
      <c r="P39" s="10"/>
      <c r="Q39" s="10"/>
      <c r="R39" s="4"/>
      <c r="S39" s="4"/>
      <c r="T39" s="4"/>
      <c r="U39" s="10">
        <f>Tableau1[[#This Row],[moyenne]]+Tableau1[[#This Row],[moyenne2]]</f>
        <v>118.827</v>
      </c>
      <c r="V39" s="10"/>
    </row>
    <row r="40" spans="1:22" x14ac:dyDescent="0.25">
      <c r="A40" s="10" t="s">
        <v>7</v>
      </c>
      <c r="B40" s="10">
        <v>9</v>
      </c>
      <c r="C40" s="54" t="s">
        <v>131</v>
      </c>
      <c r="D40" s="10"/>
      <c r="E40" s="10">
        <v>55.67</v>
      </c>
      <c r="F40" s="10"/>
      <c r="G40" s="10">
        <v>59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4"/>
      <c r="S40" s="4"/>
      <c r="T40" s="4"/>
      <c r="U40" s="10">
        <f>Tableau1[[#This Row],[moyenne]]+Tableau1[[#This Row],[moyenne2]]</f>
        <v>114.67</v>
      </c>
      <c r="V40" s="10"/>
    </row>
    <row r="41" spans="1:22" x14ac:dyDescent="0.25">
      <c r="A41" s="10" t="s">
        <v>7</v>
      </c>
      <c r="B41" s="10">
        <v>10</v>
      </c>
      <c r="C41" s="54" t="s">
        <v>155</v>
      </c>
      <c r="D41" s="10"/>
      <c r="E41" s="40"/>
      <c r="F41" s="10"/>
      <c r="G41" s="10">
        <v>70.332999999999998</v>
      </c>
      <c r="H41" s="10"/>
      <c r="I41" s="64"/>
      <c r="J41" s="35"/>
      <c r="K41" s="10"/>
      <c r="L41" s="10"/>
      <c r="M41" s="10"/>
      <c r="N41" s="10"/>
      <c r="O41" s="10"/>
      <c r="P41" s="10"/>
      <c r="Q41" s="10"/>
      <c r="R41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1" s="4"/>
      <c r="T41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1" s="10">
        <f>Tableau1[[#This Row],[moyenne]]+Tableau1[[#This Row],[moyenne2]]</f>
        <v>70.332999999999998</v>
      </c>
      <c r="V41" s="10"/>
    </row>
    <row r="42" spans="1:22" x14ac:dyDescent="0.25">
      <c r="A42" s="10" t="s">
        <v>7</v>
      </c>
      <c r="B42" s="10">
        <v>11</v>
      </c>
      <c r="C42" s="54" t="s">
        <v>154</v>
      </c>
      <c r="D42" s="10"/>
      <c r="E42" s="40"/>
      <c r="F42" s="10"/>
      <c r="G42" s="10">
        <v>66.167000000000002</v>
      </c>
      <c r="H42" s="10"/>
      <c r="I42" s="64"/>
      <c r="J42" s="35"/>
      <c r="K42" s="10"/>
      <c r="L42" s="10"/>
      <c r="M42" s="10"/>
      <c r="N42" s="10"/>
      <c r="O42" s="10"/>
      <c r="P42" s="10"/>
      <c r="Q42" s="10"/>
      <c r="R42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2" s="4"/>
      <c r="T42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2" s="10">
        <f>Tableau1[[#This Row],[moyenne]]+Tableau1[[#This Row],[moyenne2]]</f>
        <v>66.167000000000002</v>
      </c>
      <c r="V42" s="10"/>
    </row>
    <row r="43" spans="1:22" x14ac:dyDescent="0.25">
      <c r="A43" s="10" t="s">
        <v>7</v>
      </c>
      <c r="B43" s="53">
        <v>12</v>
      </c>
      <c r="C43" s="54" t="s">
        <v>197</v>
      </c>
      <c r="D43" s="39"/>
      <c r="E43" s="40"/>
      <c r="F43" s="10"/>
      <c r="G43" s="10">
        <v>65.5</v>
      </c>
      <c r="H43" s="10"/>
      <c r="I43" s="64"/>
      <c r="J43" s="35"/>
      <c r="K43" s="10"/>
      <c r="L43" s="10"/>
      <c r="M43" s="10"/>
      <c r="N43" s="10"/>
      <c r="O43" s="10"/>
      <c r="P43" s="10"/>
      <c r="Q43" s="10"/>
      <c r="R43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3" s="4"/>
      <c r="T43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3" s="10">
        <f>Tableau1[[#This Row],[moyenne]]+Tableau1[[#This Row],[moyenne2]]</f>
        <v>65.5</v>
      </c>
      <c r="V43" s="10"/>
    </row>
    <row r="44" spans="1:22" x14ac:dyDescent="0.25">
      <c r="A44" s="10" t="s">
        <v>7</v>
      </c>
      <c r="B44" s="52">
        <v>13</v>
      </c>
      <c r="C44" s="54" t="s">
        <v>203</v>
      </c>
      <c r="D44" s="10"/>
      <c r="E44" s="40"/>
      <c r="F44" s="10"/>
      <c r="G44" s="10">
        <v>65.332999999999998</v>
      </c>
      <c r="H44" s="10"/>
      <c r="I44" s="64"/>
      <c r="J44" s="35"/>
      <c r="K44" s="10"/>
      <c r="L44" s="10"/>
      <c r="M44" s="10"/>
      <c r="N44" s="10"/>
      <c r="O44" s="10"/>
      <c r="P44" s="10"/>
      <c r="Q44" s="10"/>
      <c r="R44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4" s="4"/>
      <c r="T44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4" s="10">
        <f>Tableau1[[#This Row],[moyenne]]+Tableau1[[#This Row],[moyenne2]]</f>
        <v>65.332999999999998</v>
      </c>
      <c r="V44" s="10"/>
    </row>
    <row r="45" spans="1:22" x14ac:dyDescent="0.25">
      <c r="A45" s="10" t="s">
        <v>7</v>
      </c>
      <c r="B45" s="52">
        <v>13</v>
      </c>
      <c r="C45" s="54" t="s">
        <v>204</v>
      </c>
      <c r="D45" s="10"/>
      <c r="E45" s="40"/>
      <c r="F45" s="10"/>
      <c r="G45" s="10">
        <v>65.332999999999998</v>
      </c>
      <c r="H45" s="10"/>
      <c r="I45" s="64"/>
      <c r="J45" s="35"/>
      <c r="K45" s="10"/>
      <c r="L45" s="10"/>
      <c r="M45" s="10"/>
      <c r="N45" s="10"/>
      <c r="O45" s="10"/>
      <c r="P45" s="10"/>
      <c r="Q45" s="10"/>
      <c r="R45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5" s="4"/>
      <c r="T45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5" s="10">
        <f>Tableau1[[#This Row],[moyenne]]+Tableau1[[#This Row],[moyenne2]]</f>
        <v>65.332999999999998</v>
      </c>
      <c r="V45" s="10"/>
    </row>
    <row r="46" spans="1:22" x14ac:dyDescent="0.25">
      <c r="A46" s="10" t="s">
        <v>7</v>
      </c>
      <c r="B46" s="10">
        <v>15</v>
      </c>
      <c r="C46" s="54" t="s">
        <v>150</v>
      </c>
      <c r="D46" s="10"/>
      <c r="E46" s="40"/>
      <c r="F46" s="10"/>
      <c r="G46" s="10">
        <v>64.832999999999998</v>
      </c>
      <c r="H46" s="10"/>
      <c r="I46" s="64"/>
      <c r="J46" s="35"/>
      <c r="K46" s="10"/>
      <c r="L46" s="10"/>
      <c r="M46" s="10"/>
      <c r="N46" s="10"/>
      <c r="O46" s="10"/>
      <c r="P46" s="10"/>
      <c r="Q46" s="10"/>
      <c r="R46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6" s="4"/>
      <c r="T46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6" s="10">
        <f>Tableau1[[#This Row],[moyenne]]+Tableau1[[#This Row],[moyenne2]]</f>
        <v>64.832999999999998</v>
      </c>
      <c r="V46" s="10"/>
    </row>
    <row r="47" spans="1:22" x14ac:dyDescent="0.25">
      <c r="A47" s="10" t="s">
        <v>7</v>
      </c>
      <c r="B47" s="52">
        <v>16</v>
      </c>
      <c r="C47" s="54" t="s">
        <v>202</v>
      </c>
      <c r="D47" s="10"/>
      <c r="E47" s="40"/>
      <c r="F47" s="10"/>
      <c r="G47" s="10">
        <v>64.167000000000002</v>
      </c>
      <c r="H47" s="10"/>
      <c r="I47" s="64"/>
      <c r="J47" s="35"/>
      <c r="K47" s="10"/>
      <c r="L47" s="10"/>
      <c r="M47" s="10"/>
      <c r="N47" s="10"/>
      <c r="O47" s="10"/>
      <c r="P47" s="10"/>
      <c r="Q47" s="10"/>
      <c r="R47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7" s="4"/>
      <c r="T47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7" s="10">
        <f>Tableau1[[#This Row],[moyenne]]+Tableau1[[#This Row],[moyenne2]]</f>
        <v>64.167000000000002</v>
      </c>
      <c r="V47" s="10"/>
    </row>
    <row r="48" spans="1:22" x14ac:dyDescent="0.25">
      <c r="A48" s="10" t="s">
        <v>7</v>
      </c>
      <c r="B48" s="52">
        <v>17</v>
      </c>
      <c r="C48" s="54" t="s">
        <v>206</v>
      </c>
      <c r="D48" s="10"/>
      <c r="E48" s="40"/>
      <c r="F48" s="10"/>
      <c r="G48" s="10">
        <v>64</v>
      </c>
      <c r="H48" s="10"/>
      <c r="I48" s="64"/>
      <c r="J48" s="35"/>
      <c r="K48" s="10"/>
      <c r="L48" s="10"/>
      <c r="M48" s="10"/>
      <c r="N48" s="10"/>
      <c r="O48" s="10"/>
      <c r="P48" s="10"/>
      <c r="Q48" s="10"/>
      <c r="R48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8" s="4"/>
      <c r="T48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8" s="10">
        <f>Tableau1[[#This Row],[moyenne]]+Tableau1[[#This Row],[moyenne2]]</f>
        <v>64</v>
      </c>
      <c r="V48" s="10"/>
    </row>
    <row r="49" spans="1:54" x14ac:dyDescent="0.25">
      <c r="A49" s="10" t="s">
        <v>7</v>
      </c>
      <c r="B49" s="52">
        <v>17</v>
      </c>
      <c r="C49" s="54" t="s">
        <v>199</v>
      </c>
      <c r="D49" s="10"/>
      <c r="E49" s="40"/>
      <c r="F49" s="10"/>
      <c r="G49" s="10">
        <v>64</v>
      </c>
      <c r="H49" s="10"/>
      <c r="I49" s="64"/>
      <c r="J49" s="35"/>
      <c r="K49" s="10"/>
      <c r="L49" s="10"/>
      <c r="M49" s="10"/>
      <c r="N49" s="10"/>
      <c r="O49" s="10"/>
      <c r="P49" s="10"/>
      <c r="Q49" s="10"/>
      <c r="R49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9" s="4"/>
      <c r="T49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9" s="10">
        <f>Tableau1[[#This Row],[moyenne]]+Tableau1[[#This Row],[moyenne2]]</f>
        <v>64</v>
      </c>
      <c r="V49" s="10"/>
    </row>
    <row r="50" spans="1:54" x14ac:dyDescent="0.25">
      <c r="A50" s="10" t="s">
        <v>7</v>
      </c>
      <c r="B50" s="52">
        <v>17</v>
      </c>
      <c r="C50" s="54" t="s">
        <v>201</v>
      </c>
      <c r="D50" s="10"/>
      <c r="E50" s="40"/>
      <c r="F50" s="10"/>
      <c r="G50" s="10">
        <v>64</v>
      </c>
      <c r="H50" s="10"/>
      <c r="I50" s="64"/>
      <c r="J50" s="35"/>
      <c r="K50" s="10"/>
      <c r="L50" s="10"/>
      <c r="M50" s="10"/>
      <c r="N50" s="10"/>
      <c r="O50" s="10"/>
      <c r="P50" s="10"/>
      <c r="Q50" s="10"/>
      <c r="R50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0" s="4"/>
      <c r="T50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0" s="10">
        <f>Tableau1[[#This Row],[moyenne]]+Tableau1[[#This Row],[moyenne2]]</f>
        <v>64</v>
      </c>
      <c r="V50" s="10"/>
    </row>
    <row r="51" spans="1:54" x14ac:dyDescent="0.25">
      <c r="A51" s="10" t="s">
        <v>7</v>
      </c>
      <c r="B51" s="10">
        <v>20</v>
      </c>
      <c r="C51" s="54" t="s">
        <v>196</v>
      </c>
      <c r="D51" s="10"/>
      <c r="E51" s="40"/>
      <c r="F51" s="10"/>
      <c r="G51" s="10">
        <v>63.832999999999998</v>
      </c>
      <c r="H51" s="10"/>
      <c r="I51" s="64"/>
      <c r="J51" s="10"/>
      <c r="K51" s="10"/>
      <c r="L51" s="10"/>
      <c r="M51" s="10"/>
      <c r="N51" s="10"/>
      <c r="O51" s="10"/>
      <c r="P51" s="10"/>
      <c r="Q51" s="10"/>
      <c r="R51" s="4"/>
      <c r="S51" s="4"/>
      <c r="T51" s="4"/>
      <c r="U51" s="10">
        <f>Tableau1[[#This Row],[moyenne]]+Tableau1[[#This Row],[moyenne2]]</f>
        <v>63.832999999999998</v>
      </c>
      <c r="V51" s="10"/>
    </row>
    <row r="52" spans="1:54" x14ac:dyDescent="0.25">
      <c r="A52" s="10" t="s">
        <v>7</v>
      </c>
      <c r="B52" s="10">
        <v>21</v>
      </c>
      <c r="C52" s="54" t="s">
        <v>124</v>
      </c>
      <c r="D52" s="10"/>
      <c r="E52" s="40"/>
      <c r="F52" s="10"/>
      <c r="G52" s="10">
        <v>63.5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"/>
      <c r="S52" s="4"/>
      <c r="T52" s="4"/>
      <c r="U52" s="10">
        <f>Tableau1[[#This Row],[moyenne]]+Tableau1[[#This Row],[moyenne2]]</f>
        <v>63.5</v>
      </c>
      <c r="V52" s="10"/>
    </row>
    <row r="53" spans="1:54" x14ac:dyDescent="0.25">
      <c r="A53" s="10" t="s">
        <v>7</v>
      </c>
      <c r="B53" s="10">
        <v>21</v>
      </c>
      <c r="C53" s="54" t="s">
        <v>87</v>
      </c>
      <c r="D53" s="10"/>
      <c r="E53" s="10">
        <v>63.5</v>
      </c>
      <c r="F53" s="10"/>
      <c r="G53" s="50"/>
      <c r="H53" s="10"/>
      <c r="I53" s="64"/>
      <c r="J53" s="10"/>
      <c r="K53" s="10"/>
      <c r="L53" s="10"/>
      <c r="M53" s="10"/>
      <c r="N53" s="10"/>
      <c r="O53" s="10"/>
      <c r="P53" s="10"/>
      <c r="Q53" s="10"/>
      <c r="R53" s="4"/>
      <c r="S53" s="4"/>
      <c r="T53" s="4"/>
      <c r="U53" s="10">
        <f>Tableau1[[#This Row],[moyenne]]+Tableau1[[#This Row],[moyenne2]]</f>
        <v>63.5</v>
      </c>
      <c r="V53" s="10"/>
    </row>
    <row r="54" spans="1:54" x14ac:dyDescent="0.25">
      <c r="A54" s="10" t="s">
        <v>7</v>
      </c>
      <c r="B54" s="10">
        <v>21</v>
      </c>
      <c r="C54" s="54" t="s">
        <v>56</v>
      </c>
      <c r="D54" s="10"/>
      <c r="E54" s="10">
        <v>63.5</v>
      </c>
      <c r="F54" s="10"/>
      <c r="G54" s="50"/>
      <c r="H54" s="10"/>
      <c r="I54" s="64"/>
      <c r="J54" s="10"/>
      <c r="K54" s="10"/>
      <c r="L54" s="10"/>
      <c r="M54" s="10"/>
      <c r="N54" s="10"/>
      <c r="O54" s="10"/>
      <c r="P54" s="10"/>
      <c r="Q54" s="10"/>
      <c r="R54" s="4"/>
      <c r="S54" s="4"/>
      <c r="T54" s="4"/>
      <c r="U54" s="10">
        <f>Tableau1[[#This Row],[moyenne]]+Tableau1[[#This Row],[moyenne2]]</f>
        <v>63.5</v>
      </c>
      <c r="V54" s="10"/>
    </row>
    <row r="55" spans="1:54" x14ac:dyDescent="0.25">
      <c r="A55" s="10" t="s">
        <v>7</v>
      </c>
      <c r="B55" s="10">
        <v>24</v>
      </c>
      <c r="C55" s="54" t="s">
        <v>153</v>
      </c>
      <c r="D55" s="10"/>
      <c r="E55" s="40"/>
      <c r="F55" s="10"/>
      <c r="G55" s="10">
        <v>63.167000000000002</v>
      </c>
      <c r="H55" s="10"/>
      <c r="I55" s="64"/>
      <c r="J55" s="35"/>
      <c r="K55" s="10"/>
      <c r="L55" s="10"/>
      <c r="M55" s="10"/>
      <c r="N55" s="10"/>
      <c r="O55" s="10"/>
      <c r="P55" s="10"/>
      <c r="Q55" s="10"/>
      <c r="R55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5" s="4"/>
      <c r="T55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5" s="10">
        <f>Tableau1[[#This Row],[moyenne]]+Tableau1[[#This Row],[moyenne2]]</f>
        <v>63.167000000000002</v>
      </c>
      <c r="V55" s="10"/>
    </row>
    <row r="56" spans="1:54" s="17" customFormat="1" ht="15.75" thickBot="1" x14ac:dyDescent="0.3">
      <c r="A56" s="10" t="s">
        <v>7</v>
      </c>
      <c r="B56" s="10">
        <v>24</v>
      </c>
      <c r="C56" s="54" t="s">
        <v>198</v>
      </c>
      <c r="D56" s="10"/>
      <c r="E56" s="40"/>
      <c r="F56" s="10"/>
      <c r="G56" s="10">
        <v>63.167000000000002</v>
      </c>
      <c r="H56" s="10"/>
      <c r="I56" s="64"/>
      <c r="J56" s="35"/>
      <c r="K56" s="10"/>
      <c r="L56" s="10"/>
      <c r="M56" s="10"/>
      <c r="N56" s="10"/>
      <c r="O56" s="10"/>
      <c r="P56" s="10"/>
      <c r="Q56" s="10"/>
      <c r="R56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6" s="4"/>
      <c r="T56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6" s="10">
        <f>Tableau1[[#This Row],[moyenne]]+Tableau1[[#This Row],[moyenne2]]</f>
        <v>63.167000000000002</v>
      </c>
      <c r="V56" s="10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1" customFormat="1" ht="15.75" thickTop="1" x14ac:dyDescent="0.25">
      <c r="A57" s="10" t="s">
        <v>7</v>
      </c>
      <c r="B57" s="10">
        <v>26</v>
      </c>
      <c r="C57" s="54" t="s">
        <v>158</v>
      </c>
      <c r="D57" s="10"/>
      <c r="E57" s="40"/>
      <c r="F57" s="10"/>
      <c r="G57" s="10">
        <v>63</v>
      </c>
      <c r="H57" s="10"/>
      <c r="I57" s="64"/>
      <c r="J57" s="35"/>
      <c r="K57" s="10"/>
      <c r="L57" s="10"/>
      <c r="M57" s="10"/>
      <c r="N57" s="10"/>
      <c r="O57" s="10"/>
      <c r="P57" s="10"/>
      <c r="Q57" s="10"/>
      <c r="R57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7" s="4"/>
      <c r="T57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7" s="10">
        <f>Tableau1[[#This Row],[moyenne]]+Tableau1[[#This Row],[moyenne2]]</f>
        <v>63</v>
      </c>
      <c r="V57" s="10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1" customFormat="1" x14ac:dyDescent="0.25">
      <c r="A58" s="10" t="s">
        <v>7</v>
      </c>
      <c r="B58" s="52">
        <v>27</v>
      </c>
      <c r="C58" s="54" t="s">
        <v>205</v>
      </c>
      <c r="D58" s="39"/>
      <c r="E58" s="40"/>
      <c r="F58" s="10"/>
      <c r="G58" s="10">
        <v>62.5</v>
      </c>
      <c r="H58" s="10"/>
      <c r="I58" s="64"/>
      <c r="J58" s="35"/>
      <c r="K58" s="10"/>
      <c r="L58" s="10"/>
      <c r="M58" s="10"/>
      <c r="N58" s="10"/>
      <c r="O58" s="10"/>
      <c r="P58" s="10"/>
      <c r="Q58" s="10"/>
      <c r="R58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8" s="4"/>
      <c r="T58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8" s="10">
        <f>Tableau1[[#This Row],[moyenne]]+Tableau1[[#This Row],[moyenne2]]</f>
        <v>62.5</v>
      </c>
      <c r="V58" s="10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1" customFormat="1" x14ac:dyDescent="0.25">
      <c r="A59" s="10" t="s">
        <v>7</v>
      </c>
      <c r="B59" s="38">
        <v>28</v>
      </c>
      <c r="C59" s="54" t="s">
        <v>152</v>
      </c>
      <c r="D59" s="39"/>
      <c r="E59" s="40"/>
      <c r="F59" s="10"/>
      <c r="G59" s="10">
        <v>61.667000000000002</v>
      </c>
      <c r="H59" s="10"/>
      <c r="I59" s="10"/>
      <c r="J59" s="35"/>
      <c r="K59" s="10"/>
      <c r="L59" s="10"/>
      <c r="M59" s="10"/>
      <c r="N59" s="10"/>
      <c r="O59" s="10"/>
      <c r="P59" s="10"/>
      <c r="Q59" s="10"/>
      <c r="R59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9" s="4"/>
      <c r="T59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9" s="10">
        <f>Tableau1[[#This Row],[moyenne]]+Tableau1[[#This Row],[moyenne2]]</f>
        <v>61.667000000000002</v>
      </c>
      <c r="V59" s="10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1" customFormat="1" x14ac:dyDescent="0.25">
      <c r="A60" s="10" t="s">
        <v>7</v>
      </c>
      <c r="B60" s="38">
        <v>29</v>
      </c>
      <c r="C60" s="54" t="s">
        <v>156</v>
      </c>
      <c r="D60" s="39"/>
      <c r="E60" s="40"/>
      <c r="F60" s="10"/>
      <c r="G60" s="10">
        <v>61.5</v>
      </c>
      <c r="H60" s="10"/>
      <c r="I60" s="64"/>
      <c r="J60" s="35"/>
      <c r="K60" s="10"/>
      <c r="L60" s="10"/>
      <c r="M60" s="10"/>
      <c r="N60" s="10"/>
      <c r="O60" s="10"/>
      <c r="P60" s="10"/>
      <c r="Q60" s="10"/>
      <c r="R60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0" s="4"/>
      <c r="T60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0" s="10">
        <f>Tableau1[[#This Row],[moyenne]]+Tableau1[[#This Row],[moyenne2]]</f>
        <v>61.5</v>
      </c>
      <c r="V60" s="1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1" customFormat="1" x14ac:dyDescent="0.25">
      <c r="A61" s="10" t="s">
        <v>7</v>
      </c>
      <c r="B61" s="38">
        <v>30</v>
      </c>
      <c r="C61" s="54" t="s">
        <v>133</v>
      </c>
      <c r="D61" s="39"/>
      <c r="E61" s="10">
        <v>60.5</v>
      </c>
      <c r="F61" s="10"/>
      <c r="G61" s="5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4"/>
      <c r="S61" s="4"/>
      <c r="T61" s="4"/>
      <c r="U61" s="10">
        <f>Tableau1[[#This Row],[moyenne]]+Tableau1[[#This Row],[moyenne2]]</f>
        <v>60.5</v>
      </c>
      <c r="V61" s="10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1" customFormat="1" x14ac:dyDescent="0.25">
      <c r="A62" s="10" t="s">
        <v>7</v>
      </c>
      <c r="B62" s="38">
        <v>30</v>
      </c>
      <c r="C62" s="54" t="s">
        <v>137</v>
      </c>
      <c r="D62" s="39"/>
      <c r="E62" s="10">
        <v>60.5</v>
      </c>
      <c r="F62" s="10"/>
      <c r="G62" s="50"/>
      <c r="H62" s="10"/>
      <c r="I62" s="64"/>
      <c r="J62" s="10"/>
      <c r="K62" s="10"/>
      <c r="L62" s="10"/>
      <c r="M62" s="10"/>
      <c r="N62" s="10"/>
      <c r="O62" s="10"/>
      <c r="P62" s="10"/>
      <c r="Q62" s="10"/>
      <c r="R62" s="4"/>
      <c r="S62" s="4"/>
      <c r="T62" s="4"/>
      <c r="U62" s="10">
        <f>Tableau1[[#This Row],[moyenne]]+Tableau1[[#This Row],[moyenne2]]</f>
        <v>60.5</v>
      </c>
      <c r="V62" s="10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1" customFormat="1" hidden="1" x14ac:dyDescent="0.25">
      <c r="A63" s="10" t="s">
        <v>7</v>
      </c>
      <c r="B63" s="38"/>
      <c r="C63" s="54" t="s">
        <v>127</v>
      </c>
      <c r="D63" s="3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4"/>
      <c r="S63" s="4"/>
      <c r="T63" s="4"/>
      <c r="U63" s="10">
        <f>Tableau1[[#This Row],[moyenne]]+Tableau1[[#This Row],[moyenne2]]</f>
        <v>0</v>
      </c>
      <c r="V63" s="10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1" customFormat="1" hidden="1" x14ac:dyDescent="0.25">
      <c r="A64" s="10" t="s">
        <v>7</v>
      </c>
      <c r="B64" s="38"/>
      <c r="C64" s="54" t="s">
        <v>157</v>
      </c>
      <c r="D64" s="39"/>
      <c r="E64" s="10"/>
      <c r="F64" s="10"/>
      <c r="G64" s="10"/>
      <c r="H64" s="10"/>
      <c r="I64" s="10"/>
      <c r="J64" s="35"/>
      <c r="K64" s="10"/>
      <c r="L64" s="10"/>
      <c r="M64" s="10"/>
      <c r="N64" s="10"/>
      <c r="O64" s="10"/>
      <c r="P64" s="10"/>
      <c r="Q64" s="10"/>
      <c r="R64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4" s="4"/>
      <c r="T64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4" s="10">
        <f>Tableau1[[#This Row],[moyenne]]+Tableau1[[#This Row],[moyenne2]]</f>
        <v>0</v>
      </c>
      <c r="V64" s="10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1" customFormat="1" x14ac:dyDescent="0.25">
      <c r="A65" s="10" t="s">
        <v>7</v>
      </c>
      <c r="B65" s="38">
        <v>32</v>
      </c>
      <c r="C65" s="54" t="s">
        <v>134</v>
      </c>
      <c r="D65" s="39"/>
      <c r="E65" s="10">
        <v>58</v>
      </c>
      <c r="F65" s="10"/>
      <c r="G65" s="5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4"/>
      <c r="S65" s="4"/>
      <c r="T65" s="4"/>
      <c r="U65" s="10">
        <f>Tableau1[[#This Row],[moyenne]]+Tableau1[[#This Row],[moyenne2]]</f>
        <v>58</v>
      </c>
      <c r="V65" s="10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1" customFormat="1" x14ac:dyDescent="0.25">
      <c r="A66" s="10" t="s">
        <v>7</v>
      </c>
      <c r="B66" s="38">
        <v>33</v>
      </c>
      <c r="C66" s="54" t="s">
        <v>123</v>
      </c>
      <c r="D66" s="39"/>
      <c r="E66" s="10">
        <v>54.33</v>
      </c>
      <c r="F66" s="10"/>
      <c r="G66" s="50"/>
      <c r="H66" s="10"/>
      <c r="I66" s="64"/>
      <c r="J66" s="10"/>
      <c r="K66" s="10"/>
      <c r="L66" s="10"/>
      <c r="M66" s="10"/>
      <c r="N66" s="10"/>
      <c r="O66" s="10"/>
      <c r="P66" s="10"/>
      <c r="Q66" s="10"/>
      <c r="R66" s="4"/>
      <c r="S66" s="4"/>
      <c r="T66" s="4"/>
      <c r="U66" s="10">
        <f>Tableau1[[#This Row],[moyenne]]+Tableau1[[#This Row],[moyenne2]]</f>
        <v>54.33</v>
      </c>
      <c r="V66" s="10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1" customFormat="1" x14ac:dyDescent="0.25">
      <c r="A67" s="10" t="s">
        <v>7</v>
      </c>
      <c r="B67" s="38">
        <v>34</v>
      </c>
      <c r="C67" s="54" t="s">
        <v>128</v>
      </c>
      <c r="D67" s="39"/>
      <c r="E67" s="10">
        <v>53.67</v>
      </c>
      <c r="F67" s="10"/>
      <c r="G67" s="50"/>
      <c r="H67" s="10"/>
      <c r="I67" s="64"/>
      <c r="J67" s="10"/>
      <c r="K67" s="10"/>
      <c r="L67" s="10"/>
      <c r="M67" s="10"/>
      <c r="N67" s="10"/>
      <c r="O67" s="10"/>
      <c r="P67" s="10"/>
      <c r="Q67" s="10"/>
      <c r="R67" s="4"/>
      <c r="S67" s="4"/>
      <c r="T67" s="4"/>
      <c r="U67" s="10">
        <f>Tableau1[[#This Row],[moyenne]]+Tableau1[[#This Row],[moyenne2]]</f>
        <v>53.67</v>
      </c>
      <c r="V67" s="10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1" customFormat="1" hidden="1" x14ac:dyDescent="0.25">
      <c r="A68" s="10" t="s">
        <v>7</v>
      </c>
      <c r="B68" s="38"/>
      <c r="C68" s="33" t="s">
        <v>49</v>
      </c>
      <c r="D68" s="39"/>
      <c r="E68" s="40"/>
      <c r="F68" s="10"/>
      <c r="G68" s="10"/>
      <c r="H68" s="10"/>
      <c r="I68" s="64"/>
      <c r="J68" s="35"/>
      <c r="K68" s="10"/>
      <c r="L68" s="10"/>
      <c r="M68" s="10"/>
      <c r="N68" s="10"/>
      <c r="O68" s="10"/>
      <c r="P68" s="10"/>
      <c r="Q68" s="10"/>
      <c r="R68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8" s="4"/>
      <c r="T68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8" s="10">
        <f>Tableau1[[#This Row],[moyenne]]+Tableau1[[#This Row],[moyenne2]]</f>
        <v>0</v>
      </c>
      <c r="V68" s="10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1" customFormat="1" x14ac:dyDescent="0.25">
      <c r="A69" s="10" t="s">
        <v>7</v>
      </c>
      <c r="B69" s="38">
        <v>35</v>
      </c>
      <c r="C69" s="33" t="s">
        <v>132</v>
      </c>
      <c r="D69" s="39"/>
      <c r="E69" s="10">
        <v>51.5</v>
      </c>
      <c r="F69" s="10"/>
      <c r="G69" s="50"/>
      <c r="H69" s="10"/>
      <c r="I69" s="64"/>
      <c r="J69" s="10"/>
      <c r="K69" s="10"/>
      <c r="L69" s="10"/>
      <c r="M69" s="10"/>
      <c r="N69" s="10"/>
      <c r="O69" s="10"/>
      <c r="P69" s="10"/>
      <c r="Q69" s="10"/>
      <c r="R69" s="4"/>
      <c r="S69" s="4"/>
      <c r="T69" s="4"/>
      <c r="U69" s="10">
        <f>Tableau1[[#This Row],[moyenne]]+Tableau1[[#This Row],[moyenne2]]</f>
        <v>51.5</v>
      </c>
      <c r="V69" s="10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s="1" customFormat="1" x14ac:dyDescent="0.25">
      <c r="A70" s="10" t="s">
        <v>7</v>
      </c>
      <c r="B70" s="49" t="s">
        <v>118</v>
      </c>
      <c r="C70" s="34" t="s">
        <v>129</v>
      </c>
      <c r="D70" s="39"/>
      <c r="E70" s="10">
        <v>65.67</v>
      </c>
      <c r="F70" s="10"/>
      <c r="G70" s="50"/>
      <c r="H70" s="10"/>
      <c r="I70" s="64"/>
      <c r="J70" s="10"/>
      <c r="K70" s="10"/>
      <c r="L70" s="10"/>
      <c r="M70" s="10"/>
      <c r="N70" s="10"/>
      <c r="O70" s="10"/>
      <c r="P70" s="10"/>
      <c r="Q70" s="10"/>
      <c r="R70" s="4"/>
      <c r="S70" s="4"/>
      <c r="T70" s="4"/>
      <c r="U70" s="10">
        <f>Tableau1[[#This Row],[moyenne]]+Tableau1[[#This Row],[moyenne2]]</f>
        <v>65.67</v>
      </c>
      <c r="V70" s="1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s="1" customFormat="1" x14ac:dyDescent="0.25">
      <c r="A71" s="10" t="s">
        <v>7</v>
      </c>
      <c r="B71" s="49" t="s">
        <v>138</v>
      </c>
      <c r="C71" s="34" t="s">
        <v>126</v>
      </c>
      <c r="D71" s="39"/>
      <c r="E71" s="10">
        <v>64</v>
      </c>
      <c r="F71" s="10"/>
      <c r="G71" s="50"/>
      <c r="H71" s="10"/>
      <c r="I71" s="64"/>
      <c r="J71" s="10"/>
      <c r="K71" s="10"/>
      <c r="L71" s="10"/>
      <c r="M71" s="10"/>
      <c r="N71" s="10"/>
      <c r="O71" s="10"/>
      <c r="P71" s="10"/>
      <c r="Q71" s="10"/>
      <c r="R71" s="4"/>
      <c r="S71" s="4"/>
      <c r="T71" s="4"/>
      <c r="U71" s="10">
        <f>Tableau1[[#This Row],[moyenne]]+Tableau1[[#This Row],[moyenne2]]</f>
        <v>64</v>
      </c>
      <c r="V71" s="10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1" customFormat="1" x14ac:dyDescent="0.25">
      <c r="A72" s="10" t="s">
        <v>7</v>
      </c>
      <c r="B72" s="49" t="s">
        <v>105</v>
      </c>
      <c r="C72" s="34" t="s">
        <v>200</v>
      </c>
      <c r="D72" s="39"/>
      <c r="E72" s="40"/>
      <c r="F72" s="10"/>
      <c r="G72" s="10">
        <v>61.667000000000002</v>
      </c>
      <c r="H72" s="10"/>
      <c r="I72" s="64"/>
      <c r="J72" s="35"/>
      <c r="K72" s="10"/>
      <c r="L72" s="10"/>
      <c r="M72" s="10"/>
      <c r="N72" s="10"/>
      <c r="O72" s="10"/>
      <c r="P72" s="10"/>
      <c r="Q72" s="10"/>
      <c r="R72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72" s="4"/>
      <c r="T72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72" s="10">
        <f>Tableau1[[#This Row],[moyenne]]+Tableau1[[#This Row],[moyenne2]]</f>
        <v>61.667000000000002</v>
      </c>
      <c r="V72" s="10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1" customFormat="1" x14ac:dyDescent="0.25">
      <c r="A73" s="10" t="s">
        <v>7</v>
      </c>
      <c r="B73" s="49" t="s">
        <v>105</v>
      </c>
      <c r="C73" s="34" t="s">
        <v>85</v>
      </c>
      <c r="D73" s="39"/>
      <c r="E73" s="10">
        <v>56.67</v>
      </c>
      <c r="F73" s="10"/>
      <c r="G73" s="50"/>
      <c r="H73" s="10"/>
      <c r="I73" s="64"/>
      <c r="J73" s="10"/>
      <c r="K73" s="10"/>
      <c r="L73" s="10"/>
      <c r="M73" s="10"/>
      <c r="N73" s="10"/>
      <c r="O73" s="10"/>
      <c r="P73" s="10"/>
      <c r="Q73" s="10"/>
      <c r="R73" s="4"/>
      <c r="S73" s="4"/>
      <c r="T73" s="4"/>
      <c r="U73" s="10">
        <f>Tableau1[[#This Row],[moyenne]]+Tableau1[[#This Row],[moyenne2]]</f>
        <v>56.67</v>
      </c>
      <c r="V73" s="10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1" customFormat="1" x14ac:dyDescent="0.25">
      <c r="A74" s="10" t="s">
        <v>7</v>
      </c>
      <c r="B74" s="49" t="s">
        <v>105</v>
      </c>
      <c r="C74" s="34" t="s">
        <v>111</v>
      </c>
      <c r="D74" s="39"/>
      <c r="E74" s="10">
        <v>59</v>
      </c>
      <c r="F74" s="10"/>
      <c r="G74" s="10">
        <v>60.167000000000002</v>
      </c>
      <c r="H74" s="10"/>
      <c r="I74" s="64"/>
      <c r="J74" s="10"/>
      <c r="K74" s="10"/>
      <c r="L74" s="10"/>
      <c r="M74" s="10"/>
      <c r="N74" s="10"/>
      <c r="O74" s="10"/>
      <c r="P74" s="10"/>
      <c r="Q74" s="10"/>
      <c r="R74" s="4"/>
      <c r="S74" s="4"/>
      <c r="T74" s="4"/>
      <c r="U74" s="10">
        <f>Tableau1[[#This Row],[moyenne]]+Tableau1[[#This Row],[moyenne2]]</f>
        <v>119.167</v>
      </c>
      <c r="V74" s="10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1" customFormat="1" x14ac:dyDescent="0.25">
      <c r="A75" s="10" t="s">
        <v>7</v>
      </c>
      <c r="B75" s="49" t="s">
        <v>105</v>
      </c>
      <c r="C75" s="34" t="s">
        <v>80</v>
      </c>
      <c r="D75" s="39"/>
      <c r="E75" s="40"/>
      <c r="F75" s="10"/>
      <c r="G75" s="10">
        <v>66.5</v>
      </c>
      <c r="H75" s="10"/>
      <c r="I75" s="64"/>
      <c r="J75" s="35"/>
      <c r="K75" s="10"/>
      <c r="L75" s="10"/>
      <c r="M75" s="10"/>
      <c r="N75" s="10"/>
      <c r="O75" s="10"/>
      <c r="P75" s="10"/>
      <c r="Q75" s="10"/>
      <c r="R75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75" s="4"/>
      <c r="T75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75" s="10">
        <f>Tableau1[[#This Row],[moyenne]]+Tableau1[[#This Row],[moyenne2]]</f>
        <v>66.5</v>
      </c>
      <c r="V75" s="10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1" customFormat="1" x14ac:dyDescent="0.25">
      <c r="A76" s="10" t="s">
        <v>7</v>
      </c>
      <c r="B76" s="49" t="s">
        <v>105</v>
      </c>
      <c r="C76" s="34" t="s">
        <v>151</v>
      </c>
      <c r="D76" s="39"/>
      <c r="E76" s="40"/>
      <c r="F76" s="10"/>
      <c r="G76" s="10">
        <v>65.167000000000002</v>
      </c>
      <c r="H76" s="10"/>
      <c r="I76" s="64"/>
      <c r="J76" s="35"/>
      <c r="K76" s="10"/>
      <c r="L76" s="10"/>
      <c r="M76" s="10"/>
      <c r="N76" s="10"/>
      <c r="O76" s="10"/>
      <c r="P76" s="10"/>
      <c r="Q76" s="10"/>
      <c r="R76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76" s="4"/>
      <c r="T76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76" s="10">
        <f>Tableau1[[#This Row],[moyenne]]+Tableau1[[#This Row],[moyenne2]]</f>
        <v>65.167000000000002</v>
      </c>
      <c r="V76" s="10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1" customFormat="1" x14ac:dyDescent="0.25">
      <c r="A77" s="10" t="s">
        <v>7</v>
      </c>
      <c r="B77" s="49" t="s">
        <v>105</v>
      </c>
      <c r="C77" s="34" t="s">
        <v>119</v>
      </c>
      <c r="D77" s="39"/>
      <c r="E77" s="10">
        <v>68.16</v>
      </c>
      <c r="F77" s="10"/>
      <c r="G77" s="5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4"/>
      <c r="S77" s="4"/>
      <c r="T77" s="4"/>
      <c r="U77" s="10">
        <f>Tableau1[[#This Row],[moyenne]]+Tableau1[[#This Row],[moyenne2]]</f>
        <v>68.16</v>
      </c>
      <c r="V77" s="10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1" customFormat="1" x14ac:dyDescent="0.25">
      <c r="A78" s="10" t="s">
        <v>7</v>
      </c>
      <c r="B78" s="49" t="s">
        <v>105</v>
      </c>
      <c r="C78" s="34" t="s">
        <v>86</v>
      </c>
      <c r="D78" s="39"/>
      <c r="E78" s="10">
        <v>57.33</v>
      </c>
      <c r="F78" s="10"/>
      <c r="G78" s="10">
        <v>65.5</v>
      </c>
      <c r="H78" s="10"/>
      <c r="I78" s="10"/>
      <c r="J78" s="35"/>
      <c r="K78" s="10"/>
      <c r="L78" s="10"/>
      <c r="M78" s="10"/>
      <c r="N78" s="10"/>
      <c r="O78" s="10"/>
      <c r="P78" s="10"/>
      <c r="Q78" s="10"/>
      <c r="R78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78" s="4"/>
      <c r="T78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78" s="10">
        <f>Tableau1[[#This Row],[moyenne]]+Tableau1[[#This Row],[moyenne2]]</f>
        <v>122.83</v>
      </c>
      <c r="V78" s="10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s="1" customFormat="1" x14ac:dyDescent="0.25">
      <c r="A79" s="10" t="s">
        <v>7</v>
      </c>
      <c r="B79" s="38"/>
      <c r="C79" s="54" t="s">
        <v>225</v>
      </c>
      <c r="D79" s="39"/>
      <c r="E79" s="40"/>
      <c r="F79" s="40"/>
      <c r="G79" s="40"/>
      <c r="H79" s="10"/>
      <c r="I79" s="10"/>
      <c r="J79" s="35"/>
      <c r="K79" s="10"/>
      <c r="L79" s="10"/>
      <c r="M79" s="10"/>
      <c r="N79" s="10"/>
      <c r="O79" s="10"/>
      <c r="P79" s="10"/>
      <c r="Q79" s="10"/>
      <c r="R79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79" s="10">
        <f>SUM(Tableau1[[#This Row],[moyenne]]+Tableau1[[#This Row],[moyenne2]]+Tableau1[[#This Row],[moyenne3]]+Tableau1[[#This Row],[moyenne4]]+Tableau1[[#This Row],[moyenne5]]+Tableau1[[#This Row],[moyenne6]]+Tableau1[[#This Row],[moyenne7]])</f>
        <v>0</v>
      </c>
      <c r="T79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79" s="10">
        <f>Tableau1[[#This Row],[moyenne]]+Tableau1[[#This Row],[moyenne2]]</f>
        <v>0</v>
      </c>
      <c r="V79" s="10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s="1" customFormat="1" x14ac:dyDescent="0.25">
      <c r="A80" s="10" t="s">
        <v>7</v>
      </c>
      <c r="B80" s="53"/>
      <c r="C80" s="54" t="s">
        <v>226</v>
      </c>
      <c r="D80" s="39"/>
      <c r="E80" s="40"/>
      <c r="F80" s="10"/>
      <c r="G80" s="10"/>
      <c r="H80" s="10"/>
      <c r="I80" s="10"/>
      <c r="J80" s="35"/>
      <c r="K80" s="10"/>
      <c r="L80" s="10"/>
      <c r="M80" s="10"/>
      <c r="N80" s="10"/>
      <c r="O80" s="10"/>
      <c r="P80" s="10"/>
      <c r="Q80" s="10"/>
      <c r="R80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80" s="10">
        <f>SUM(Tableau1[[#This Row],[moyenne]]+Tableau1[[#This Row],[moyenne2]]+Tableau1[[#This Row],[moyenne3]]+Tableau1[[#This Row],[moyenne4]]+Tableau1[[#This Row],[moyenne5]]+Tableau1[[#This Row],[moyenne6]]+Tableau1[[#This Row],[moyenne7]])</f>
        <v>0</v>
      </c>
      <c r="T80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80" s="10">
        <f>Tableau1[[#This Row],[moyenne]]+Tableau1[[#This Row],[moyenne2]]</f>
        <v>0</v>
      </c>
      <c r="V80" s="1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s="1" customFormat="1" x14ac:dyDescent="0.25">
      <c r="A81" s="10" t="s">
        <v>7</v>
      </c>
      <c r="B81" s="10"/>
      <c r="C81" s="33" t="s">
        <v>224</v>
      </c>
      <c r="D81" s="10"/>
      <c r="E81" s="40"/>
      <c r="F81" s="40"/>
      <c r="G81" s="40"/>
      <c r="H81" s="10"/>
      <c r="I81" s="10"/>
      <c r="J81" s="35"/>
      <c r="K81" s="10"/>
      <c r="L81" s="10"/>
      <c r="M81" s="10"/>
      <c r="N81" s="10"/>
      <c r="O81" s="10"/>
      <c r="P81" s="10"/>
      <c r="Q81" s="10"/>
      <c r="R81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81" s="10">
        <f>SUM(Tableau1[[#This Row],[moyenne]]+Tableau1[[#This Row],[moyenne2]]+Tableau1[[#This Row],[moyenne3]]+Tableau1[[#This Row],[moyenne4]]+Tableau1[[#This Row],[moyenne5]]+Tableau1[[#This Row],[moyenne6]]+Tableau1[[#This Row],[moyenne7]])</f>
        <v>0</v>
      </c>
      <c r="T81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81" s="10">
        <f>Tableau1[[#This Row],[moyenne]]+Tableau1[[#This Row],[moyenne2]]</f>
        <v>0</v>
      </c>
      <c r="V81" s="10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s="1" customFormat="1" ht="15.75" thickBot="1" x14ac:dyDescent="0.3">
      <c r="A82" s="11"/>
      <c r="B82" s="12"/>
      <c r="C82"/>
      <c r="D82" s="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3"/>
      <c r="U82" s="3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s="1" customFormat="1" ht="35.25" customHeight="1" thickBot="1" x14ac:dyDescent="0.35">
      <c r="A83" s="8"/>
      <c r="B83" s="8"/>
      <c r="C83" s="32"/>
      <c r="D83" s="70" t="s">
        <v>0</v>
      </c>
      <c r="E83" s="71"/>
      <c r="F83" s="70" t="s">
        <v>1</v>
      </c>
      <c r="G83" s="71"/>
      <c r="H83" s="70" t="s">
        <v>2</v>
      </c>
      <c r="I83" s="71"/>
      <c r="J83" s="70" t="s">
        <v>17</v>
      </c>
      <c r="K83" s="71"/>
      <c r="L83" s="70" t="s">
        <v>22</v>
      </c>
      <c r="M83" s="71"/>
      <c r="N83" s="70" t="s">
        <v>73</v>
      </c>
      <c r="O83" s="71"/>
      <c r="P83" s="70" t="s">
        <v>24</v>
      </c>
      <c r="Q83" s="71"/>
      <c r="R83" s="70" t="s">
        <v>26</v>
      </c>
      <c r="S83" s="71"/>
      <c r="T83" s="68" t="s">
        <v>74</v>
      </c>
      <c r="U83" s="69"/>
      <c r="V83" s="3" t="s">
        <v>75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s="1" customFormat="1" ht="15.75" thickBot="1" x14ac:dyDescent="0.3">
      <c r="A84" s="5" t="s">
        <v>15</v>
      </c>
      <c r="B84" s="6" t="s">
        <v>16</v>
      </c>
      <c r="C84" s="5" t="s">
        <v>3</v>
      </c>
      <c r="D84" s="6" t="s">
        <v>33</v>
      </c>
      <c r="E84" s="5" t="s">
        <v>18</v>
      </c>
      <c r="F84" s="6" t="s">
        <v>34</v>
      </c>
      <c r="G84" s="6" t="s">
        <v>19</v>
      </c>
      <c r="H84" s="6" t="s">
        <v>36</v>
      </c>
      <c r="I84" s="6" t="s">
        <v>20</v>
      </c>
      <c r="J84" s="6" t="s">
        <v>35</v>
      </c>
      <c r="K84" s="5" t="s">
        <v>21</v>
      </c>
      <c r="L84" s="6" t="s">
        <v>37</v>
      </c>
      <c r="M84" s="5" t="s">
        <v>23</v>
      </c>
      <c r="N84" s="6" t="s">
        <v>53</v>
      </c>
      <c r="O84" s="5" t="s">
        <v>25</v>
      </c>
      <c r="P84" s="6" t="s">
        <v>54</v>
      </c>
      <c r="Q84" s="5" t="s">
        <v>27</v>
      </c>
      <c r="R84" s="6" t="s">
        <v>72</v>
      </c>
      <c r="S84" s="5" t="s">
        <v>76</v>
      </c>
      <c r="T84" s="9" t="s">
        <v>28</v>
      </c>
      <c r="U84" s="6" t="s">
        <v>29</v>
      </c>
      <c r="V84" s="6" t="s">
        <v>66</v>
      </c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s="1" customFormat="1" ht="15.75" thickTop="1" x14ac:dyDescent="0.25">
      <c r="A85" s="10" t="s">
        <v>8</v>
      </c>
      <c r="B85" s="10">
        <v>1</v>
      </c>
      <c r="C85" s="54" t="s">
        <v>50</v>
      </c>
      <c r="D85" s="10">
        <v>5</v>
      </c>
      <c r="E85" s="10">
        <v>68</v>
      </c>
      <c r="F85" s="10"/>
      <c r="G85" s="10">
        <v>72.75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22"/>
      <c r="S85" s="7"/>
      <c r="T85" s="19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85" s="2">
        <f>Tableau2[[#This Row],[moyenne]]+Tableau2[[#This Row],[moyenne2]]</f>
        <v>140.75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1" customFormat="1" x14ac:dyDescent="0.25">
      <c r="A86" s="10" t="s">
        <v>8</v>
      </c>
      <c r="B86" s="10">
        <v>2</v>
      </c>
      <c r="C86" s="54" t="s">
        <v>81</v>
      </c>
      <c r="D86" s="10"/>
      <c r="E86" s="10">
        <v>67.67</v>
      </c>
      <c r="F86" s="10"/>
      <c r="G86" s="10">
        <v>72.67</v>
      </c>
      <c r="H86" s="10"/>
      <c r="I86" s="40"/>
      <c r="J86" s="10"/>
      <c r="K86" s="10"/>
      <c r="L86" s="10"/>
      <c r="M86" s="10"/>
      <c r="N86" s="10"/>
      <c r="O86" s="10"/>
      <c r="P86" s="10"/>
      <c r="Q86" s="10"/>
      <c r="R86" s="2"/>
      <c r="S86" s="7"/>
      <c r="T8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86" s="2">
        <f>Tableau2[[#This Row],[moyenne]]+Tableau2[[#This Row],[moyenne2]]</f>
        <v>140.34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s="1" customFormat="1" x14ac:dyDescent="0.25">
      <c r="A87" s="10" t="s">
        <v>8</v>
      </c>
      <c r="B87" s="10">
        <v>3</v>
      </c>
      <c r="C87" s="54" t="s">
        <v>63</v>
      </c>
      <c r="D87" s="10"/>
      <c r="E87" s="10">
        <v>66.83</v>
      </c>
      <c r="F87" s="10"/>
      <c r="G87" s="10">
        <v>68.5</v>
      </c>
      <c r="H87" s="10"/>
      <c r="I87" s="40"/>
      <c r="J87" s="10"/>
      <c r="K87" s="10"/>
      <c r="L87" s="10"/>
      <c r="M87" s="10"/>
      <c r="N87" s="10"/>
      <c r="O87" s="10"/>
      <c r="P87" s="10"/>
      <c r="Q87" s="10"/>
      <c r="R87" s="7"/>
      <c r="S87" s="7"/>
      <c r="T8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87" s="2">
        <f>Tableau2[[#This Row],[moyenne]]+Tableau2[[#This Row],[moyenne2]]</f>
        <v>135.32999999999998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s="1" customFormat="1" x14ac:dyDescent="0.25">
      <c r="A88" s="10" t="s">
        <v>8</v>
      </c>
      <c r="B88" s="10">
        <v>4</v>
      </c>
      <c r="C88" s="54" t="s">
        <v>110</v>
      </c>
      <c r="D88" s="10"/>
      <c r="E88" s="10">
        <v>66.83</v>
      </c>
      <c r="F88" s="10"/>
      <c r="G88" s="10">
        <v>67.75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7"/>
      <c r="S88" s="7"/>
      <c r="T8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88" s="2">
        <f>Tableau2[[#This Row],[moyenne]]+Tableau2[[#This Row],[moyenne2]]</f>
        <v>134.57999999999998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s="1" customFormat="1" x14ac:dyDescent="0.25">
      <c r="A89" s="10" t="s">
        <v>8</v>
      </c>
      <c r="B89" s="10">
        <v>5</v>
      </c>
      <c r="C89" s="54" t="s">
        <v>51</v>
      </c>
      <c r="D89" s="10"/>
      <c r="E89" s="10">
        <v>67.83</v>
      </c>
      <c r="F89" s="10"/>
      <c r="G89" s="10">
        <v>66.33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2"/>
      <c r="S89" s="7"/>
      <c r="T8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89" s="2">
        <f>Tableau2[[#This Row],[moyenne]]+Tableau2[[#This Row],[moyenne2]]</f>
        <v>134.16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s="1" customFormat="1" x14ac:dyDescent="0.25">
      <c r="A90" s="10" t="s">
        <v>8</v>
      </c>
      <c r="B90" s="10">
        <v>6</v>
      </c>
      <c r="C90" s="54" t="s">
        <v>60</v>
      </c>
      <c r="D90" s="10"/>
      <c r="E90" s="10">
        <v>66.5</v>
      </c>
      <c r="F90" s="10"/>
      <c r="G90" s="10">
        <v>67.25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7"/>
      <c r="S90" s="7"/>
      <c r="T9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0" s="2">
        <f>Tableau2[[#This Row],[moyenne]]+Tableau2[[#This Row],[moyenne2]]</f>
        <v>133.75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s="1" customFormat="1" x14ac:dyDescent="0.25">
      <c r="A91" s="10" t="s">
        <v>8</v>
      </c>
      <c r="B91" s="10">
        <v>7</v>
      </c>
      <c r="C91" s="54" t="s">
        <v>84</v>
      </c>
      <c r="D91" s="10">
        <v>2</v>
      </c>
      <c r="E91" s="10">
        <v>67.5</v>
      </c>
      <c r="F91" s="10"/>
      <c r="G91" s="10">
        <v>65.58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22"/>
      <c r="S91" s="7"/>
      <c r="T9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91" s="2">
        <f>Tableau2[[#This Row],[moyenne]]+Tableau2[[#This Row],[moyenne2]]</f>
        <v>133.07999999999998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s="1" customFormat="1" x14ac:dyDescent="0.25">
      <c r="A92" s="10" t="s">
        <v>8</v>
      </c>
      <c r="B92" s="10">
        <v>8</v>
      </c>
      <c r="C92" s="54" t="s">
        <v>117</v>
      </c>
      <c r="D92" s="10"/>
      <c r="E92" s="10">
        <v>65.83</v>
      </c>
      <c r="F92" s="10"/>
      <c r="G92" s="10">
        <v>66.58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7"/>
      <c r="S92" s="7"/>
      <c r="T9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2" s="2">
        <f>Tableau2[[#This Row],[moyenne]]+Tableau2[[#This Row],[moyenne2]]</f>
        <v>132.41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s="1" customFormat="1" x14ac:dyDescent="0.25">
      <c r="A93" s="10" t="s">
        <v>8</v>
      </c>
      <c r="B93" s="10">
        <v>9</v>
      </c>
      <c r="C93" s="54" t="s">
        <v>83</v>
      </c>
      <c r="D93" s="10"/>
      <c r="E93" s="10">
        <v>61.68</v>
      </c>
      <c r="F93" s="10"/>
      <c r="G93" s="10">
        <v>69.58</v>
      </c>
      <c r="H93" s="10"/>
      <c r="I93" s="40"/>
      <c r="J93" s="10"/>
      <c r="K93" s="10"/>
      <c r="L93" s="10"/>
      <c r="M93" s="10"/>
      <c r="N93" s="10"/>
      <c r="O93" s="10"/>
      <c r="P93" s="10"/>
      <c r="Q93" s="10"/>
      <c r="R93" s="7"/>
      <c r="S93" s="7"/>
      <c r="T9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3" s="2">
        <f>Tableau2[[#This Row],[moyenne]]+Tableau2[[#This Row],[moyenne2]]</f>
        <v>131.26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s="1" customFormat="1" x14ac:dyDescent="0.25">
      <c r="A94" s="10" t="s">
        <v>8</v>
      </c>
      <c r="B94" s="10">
        <v>10</v>
      </c>
      <c r="C94" s="54" t="s">
        <v>80</v>
      </c>
      <c r="D94" s="10"/>
      <c r="E94" s="10">
        <v>64.17</v>
      </c>
      <c r="F94" s="10"/>
      <c r="G94" s="10">
        <v>64.58</v>
      </c>
      <c r="H94" s="10"/>
      <c r="I94" s="40"/>
      <c r="J94" s="10"/>
      <c r="K94" s="10"/>
      <c r="L94" s="10"/>
      <c r="M94" s="10"/>
      <c r="N94" s="10"/>
      <c r="O94" s="10"/>
      <c r="P94" s="10"/>
      <c r="Q94" s="10"/>
      <c r="R94" s="7"/>
      <c r="S94" s="7"/>
      <c r="T9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4" s="2">
        <f>Tableau2[[#This Row],[moyenne]]+Tableau2[[#This Row],[moyenne2]]</f>
        <v>128.75</v>
      </c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s="1" customFormat="1" x14ac:dyDescent="0.25">
      <c r="A95" s="10" t="s">
        <v>8</v>
      </c>
      <c r="B95" s="10">
        <v>11</v>
      </c>
      <c r="C95" s="54" t="s">
        <v>106</v>
      </c>
      <c r="D95" s="10"/>
      <c r="E95" s="10">
        <v>61.33</v>
      </c>
      <c r="F95" s="10"/>
      <c r="G95" s="10">
        <v>65.5</v>
      </c>
      <c r="H95" s="10"/>
      <c r="I95" s="40"/>
      <c r="J95" s="10"/>
      <c r="K95" s="10"/>
      <c r="L95" s="10"/>
      <c r="M95" s="10"/>
      <c r="N95" s="10"/>
      <c r="O95" s="10"/>
      <c r="P95" s="10"/>
      <c r="Q95" s="10"/>
      <c r="R95" s="7"/>
      <c r="S95" s="7"/>
      <c r="T9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5" s="2">
        <f>Tableau2[[#This Row],[moyenne]]+Tableau2[[#This Row],[moyenne2]]</f>
        <v>126.83</v>
      </c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s="1" customFormat="1" x14ac:dyDescent="0.25">
      <c r="A96" s="10" t="s">
        <v>8</v>
      </c>
      <c r="B96" s="10">
        <v>12</v>
      </c>
      <c r="C96" s="54" t="s">
        <v>111</v>
      </c>
      <c r="D96" s="10"/>
      <c r="E96" s="10">
        <v>62.5</v>
      </c>
      <c r="F96" s="10"/>
      <c r="G96" s="10">
        <v>64</v>
      </c>
      <c r="H96" s="10"/>
      <c r="I96" s="40"/>
      <c r="J96" s="10"/>
      <c r="K96" s="10"/>
      <c r="L96" s="10"/>
      <c r="M96" s="10"/>
      <c r="N96" s="10"/>
      <c r="O96" s="10"/>
      <c r="P96" s="10"/>
      <c r="Q96" s="10"/>
      <c r="R96" s="7"/>
      <c r="S96" s="7"/>
      <c r="T9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6" s="2">
        <f>Tableau2[[#This Row],[moyenne]]+Tableau2[[#This Row],[moyenne2]]</f>
        <v>126.5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1:54" s="1" customFormat="1" x14ac:dyDescent="0.25">
      <c r="A97" s="10" t="s">
        <v>8</v>
      </c>
      <c r="B97" s="10">
        <v>13</v>
      </c>
      <c r="C97" s="54" t="s">
        <v>86</v>
      </c>
      <c r="D97" s="10"/>
      <c r="E97" s="10">
        <v>61.16</v>
      </c>
      <c r="F97" s="10"/>
      <c r="G97" s="10">
        <v>63.42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22"/>
      <c r="S97" s="7"/>
      <c r="T9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7" s="2">
        <f>Tableau2[[#This Row],[moyenne]]+Tableau2[[#This Row],[moyenne2]]</f>
        <v>124.58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1:54" s="1" customFormat="1" ht="17.25" customHeight="1" x14ac:dyDescent="0.25">
      <c r="A98" s="10" t="s">
        <v>8</v>
      </c>
      <c r="B98" s="10">
        <v>14</v>
      </c>
      <c r="C98" s="54" t="s">
        <v>113</v>
      </c>
      <c r="D98" s="10"/>
      <c r="E98" s="10">
        <v>60.16</v>
      </c>
      <c r="F98" s="10"/>
      <c r="G98" s="10">
        <v>63.42</v>
      </c>
      <c r="H98" s="10"/>
      <c r="I98" s="63"/>
      <c r="J98" s="10"/>
      <c r="K98" s="10"/>
      <c r="L98" s="10"/>
      <c r="M98" s="10"/>
      <c r="N98" s="10"/>
      <c r="O98" s="10"/>
      <c r="P98" s="10"/>
      <c r="Q98" s="10"/>
      <c r="R98" s="2"/>
      <c r="S98" s="7"/>
      <c r="T9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8" s="2">
        <f>Tableau2[[#This Row],[moyenne]]+Tableau2[[#This Row],[moyenne2]]</f>
        <v>123.58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:54" s="1" customFormat="1" x14ac:dyDescent="0.25">
      <c r="A99" s="10" t="s">
        <v>8</v>
      </c>
      <c r="B99" s="10">
        <v>15</v>
      </c>
      <c r="C99" s="54" t="s">
        <v>169</v>
      </c>
      <c r="D99" s="10">
        <v>1</v>
      </c>
      <c r="E99" s="50"/>
      <c r="F99" s="10"/>
      <c r="G99" s="10">
        <v>73.33</v>
      </c>
      <c r="H99" s="10"/>
      <c r="I99" s="63"/>
      <c r="J99" s="10"/>
      <c r="K99" s="10"/>
      <c r="L99" s="10"/>
      <c r="M99" s="10"/>
      <c r="N99" s="10"/>
      <c r="O99" s="10"/>
      <c r="P99" s="10"/>
      <c r="Q99" s="10"/>
      <c r="R99" s="7"/>
      <c r="S99" s="7"/>
      <c r="T9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99" s="2">
        <f>Tableau2[[#This Row],[moyenne]]+Tableau2[[#This Row],[moyenne2]]</f>
        <v>73.33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s="1" customFormat="1" x14ac:dyDescent="0.25">
      <c r="A100" s="10" t="s">
        <v>8</v>
      </c>
      <c r="B100" s="10">
        <v>16</v>
      </c>
      <c r="C100" s="54" t="s">
        <v>211</v>
      </c>
      <c r="D100" s="10">
        <v>4</v>
      </c>
      <c r="E100" s="50"/>
      <c r="F100" s="10"/>
      <c r="G100" s="10">
        <v>70</v>
      </c>
      <c r="H100" s="10"/>
      <c r="I100" s="63"/>
      <c r="J100" s="10"/>
      <c r="K100" s="10"/>
      <c r="L100" s="10"/>
      <c r="M100" s="10"/>
      <c r="N100" s="10"/>
      <c r="O100" s="10"/>
      <c r="P100" s="10"/>
      <c r="Q100" s="10"/>
      <c r="R100" s="7"/>
      <c r="S100" s="7"/>
      <c r="T10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00" s="2">
        <f>Tableau2[[#This Row],[moyenne]]+Tableau2[[#This Row],[moyenne2]]</f>
        <v>70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s="1" customFormat="1" x14ac:dyDescent="0.25">
      <c r="A101" s="10" t="s">
        <v>8</v>
      </c>
      <c r="B101" s="10">
        <v>17</v>
      </c>
      <c r="C101" s="54" t="s">
        <v>207</v>
      </c>
      <c r="D101" s="10"/>
      <c r="E101" s="50"/>
      <c r="F101" s="10"/>
      <c r="G101" s="10">
        <v>69.92</v>
      </c>
      <c r="H101" s="10"/>
      <c r="I101" s="63"/>
      <c r="J101" s="10"/>
      <c r="K101" s="10"/>
      <c r="L101" s="10"/>
      <c r="M101" s="10"/>
      <c r="N101" s="10"/>
      <c r="O101" s="10"/>
      <c r="P101" s="10"/>
      <c r="Q101" s="10"/>
      <c r="R101" s="7"/>
      <c r="S101" s="7"/>
      <c r="T10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1" s="2">
        <f>Tableau2[[#This Row],[moyenne]]+Tableau2[[#This Row],[moyenne2]]</f>
        <v>69.92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s="1" customFormat="1" x14ac:dyDescent="0.25">
      <c r="A102" s="10" t="s">
        <v>8</v>
      </c>
      <c r="B102" s="10">
        <v>18</v>
      </c>
      <c r="C102" s="54" t="s">
        <v>167</v>
      </c>
      <c r="D102" s="10"/>
      <c r="E102" s="50"/>
      <c r="F102" s="10"/>
      <c r="G102" s="10">
        <v>69.17</v>
      </c>
      <c r="H102" s="10"/>
      <c r="I102" s="63"/>
      <c r="J102" s="10"/>
      <c r="K102" s="10"/>
      <c r="L102" s="10"/>
      <c r="M102" s="10"/>
      <c r="N102" s="10"/>
      <c r="O102" s="10"/>
      <c r="P102" s="10"/>
      <c r="Q102" s="10"/>
      <c r="R102" s="2"/>
      <c r="S102" s="7"/>
      <c r="T10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2" s="2">
        <f>Tableau2[[#This Row],[moyenne]]+Tableau2[[#This Row],[moyenne2]]</f>
        <v>69.17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s="1" customFormat="1" x14ac:dyDescent="0.25">
      <c r="A103" s="10" t="s">
        <v>8</v>
      </c>
      <c r="B103" s="10">
        <v>19</v>
      </c>
      <c r="C103" s="54" t="s">
        <v>165</v>
      </c>
      <c r="D103" s="10"/>
      <c r="E103" s="50"/>
      <c r="F103" s="10"/>
      <c r="G103" s="10">
        <v>68.42</v>
      </c>
      <c r="H103" s="10"/>
      <c r="I103" s="63"/>
      <c r="J103" s="10"/>
      <c r="K103" s="10"/>
      <c r="L103" s="10"/>
      <c r="M103" s="10"/>
      <c r="N103" s="10"/>
      <c r="O103" s="10"/>
      <c r="P103" s="10"/>
      <c r="Q103" s="10"/>
      <c r="R103" s="2"/>
      <c r="S103" s="7"/>
      <c r="T10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3" s="2">
        <f>Tableau2[[#This Row],[moyenne]]+Tableau2[[#This Row],[moyenne2]]</f>
        <v>68.42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s="1" customFormat="1" x14ac:dyDescent="0.25">
      <c r="A104" s="10" t="s">
        <v>8</v>
      </c>
      <c r="B104" s="10">
        <v>20</v>
      </c>
      <c r="C104" s="54" t="s">
        <v>59</v>
      </c>
      <c r="D104" s="10"/>
      <c r="E104" s="50"/>
      <c r="F104" s="10"/>
      <c r="G104" s="10">
        <v>67.92</v>
      </c>
      <c r="H104" s="10"/>
      <c r="I104" s="63"/>
      <c r="J104" s="10"/>
      <c r="K104" s="10"/>
      <c r="L104" s="10"/>
      <c r="M104" s="10"/>
      <c r="N104" s="10"/>
      <c r="O104" s="10"/>
      <c r="P104" s="10"/>
      <c r="Q104" s="10"/>
      <c r="R104" s="7"/>
      <c r="S104" s="7"/>
      <c r="T10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4" s="2">
        <f>Tableau2[[#This Row],[moyenne]]+Tableau2[[#This Row],[moyenne2]]</f>
        <v>67.92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s="1" customFormat="1" x14ac:dyDescent="0.25">
      <c r="A105" s="10" t="s">
        <v>8</v>
      </c>
      <c r="B105" s="10">
        <v>21</v>
      </c>
      <c r="C105" s="54" t="s">
        <v>160</v>
      </c>
      <c r="D105" s="10"/>
      <c r="E105" s="50"/>
      <c r="F105" s="10"/>
      <c r="G105" s="10">
        <v>67.5</v>
      </c>
      <c r="H105" s="10"/>
      <c r="I105" s="63"/>
      <c r="J105" s="10"/>
      <c r="K105" s="10"/>
      <c r="L105" s="10"/>
      <c r="M105" s="10"/>
      <c r="N105" s="10"/>
      <c r="O105" s="10"/>
      <c r="P105" s="10"/>
      <c r="Q105" s="10"/>
      <c r="R105" s="7"/>
      <c r="S105" s="7"/>
      <c r="T10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5" s="2">
        <f>Tableau2[[#This Row],[moyenne]]+Tableau2[[#This Row],[moyenne2]]</f>
        <v>67.5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s="1" customFormat="1" x14ac:dyDescent="0.25">
      <c r="A106" s="10" t="s">
        <v>8</v>
      </c>
      <c r="B106" s="10">
        <v>22</v>
      </c>
      <c r="C106" s="54" t="s">
        <v>64</v>
      </c>
      <c r="D106" s="10"/>
      <c r="E106" s="10">
        <v>67.5</v>
      </c>
      <c r="F106" s="10"/>
      <c r="G106" s="50"/>
      <c r="H106" s="10"/>
      <c r="I106" s="63"/>
      <c r="J106" s="10"/>
      <c r="K106" s="10"/>
      <c r="L106" s="10"/>
      <c r="M106" s="10"/>
      <c r="N106" s="10"/>
      <c r="O106" s="10"/>
      <c r="P106" s="10"/>
      <c r="Q106" s="10"/>
      <c r="R106" s="2"/>
      <c r="S106" s="7"/>
      <c r="T10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6" s="2">
        <f>Tableau2[[#This Row],[moyenne]]+Tableau2[[#This Row],[moyenne2]]</f>
        <v>67.5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s="1" customFormat="1" x14ac:dyDescent="0.25">
      <c r="A107" s="10" t="s">
        <v>8</v>
      </c>
      <c r="B107" s="10">
        <v>23</v>
      </c>
      <c r="C107" s="54" t="s">
        <v>162</v>
      </c>
      <c r="D107" s="10"/>
      <c r="E107" s="50"/>
      <c r="F107" s="10"/>
      <c r="G107" s="10">
        <v>66.5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7"/>
      <c r="S107" s="7"/>
      <c r="T10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7" s="2">
        <f>Tableau2[[#This Row],[moyenne]]+Tableau2[[#This Row],[moyenne2]]</f>
        <v>66.5</v>
      </c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s="1" customFormat="1" x14ac:dyDescent="0.25">
      <c r="A108" s="10" t="s">
        <v>8</v>
      </c>
      <c r="B108" s="10">
        <v>24</v>
      </c>
      <c r="C108" s="54" t="s">
        <v>112</v>
      </c>
      <c r="D108" s="10"/>
      <c r="E108" s="10">
        <v>66.16</v>
      </c>
      <c r="F108" s="10"/>
      <c r="G108" s="50"/>
      <c r="H108" s="10"/>
      <c r="I108" s="63"/>
      <c r="J108" s="10"/>
      <c r="K108" s="10"/>
      <c r="L108" s="10"/>
      <c r="M108" s="10"/>
      <c r="N108" s="10"/>
      <c r="O108" s="10"/>
      <c r="P108" s="10"/>
      <c r="Q108" s="10"/>
      <c r="R108" s="7"/>
      <c r="S108" s="7"/>
      <c r="T10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8" s="2">
        <f>Tableau2[[#This Row],[moyenne]]+Tableau2[[#This Row],[moyenne2]]</f>
        <v>66.16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s="1" customFormat="1" x14ac:dyDescent="0.25">
      <c r="A109" s="10" t="s">
        <v>8</v>
      </c>
      <c r="B109" s="10">
        <v>24</v>
      </c>
      <c r="C109" s="54" t="s">
        <v>108</v>
      </c>
      <c r="D109" s="10"/>
      <c r="E109" s="10">
        <v>66.16</v>
      </c>
      <c r="F109" s="10"/>
      <c r="G109" s="50"/>
      <c r="H109" s="10"/>
      <c r="I109" s="63"/>
      <c r="J109" s="10"/>
      <c r="K109" s="10"/>
      <c r="L109" s="10"/>
      <c r="M109" s="10"/>
      <c r="N109" s="10"/>
      <c r="O109" s="10"/>
      <c r="P109" s="10"/>
      <c r="Q109" s="10"/>
      <c r="R109" s="7"/>
      <c r="S109" s="7"/>
      <c r="T10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9" s="2">
        <f>Tableau2[[#This Row],[moyenne]]+Tableau2[[#This Row],[moyenne2]]</f>
        <v>66.16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s="1" customFormat="1" x14ac:dyDescent="0.25">
      <c r="A110" s="10" t="s">
        <v>8</v>
      </c>
      <c r="B110" s="10">
        <v>26</v>
      </c>
      <c r="C110" s="54" t="s">
        <v>82</v>
      </c>
      <c r="D110" s="10"/>
      <c r="E110" s="10">
        <v>66</v>
      </c>
      <c r="F110" s="10"/>
      <c r="G110" s="50"/>
      <c r="H110" s="10"/>
      <c r="I110" s="63"/>
      <c r="J110" s="10"/>
      <c r="K110" s="10"/>
      <c r="L110" s="10"/>
      <c r="M110" s="10"/>
      <c r="N110" s="10"/>
      <c r="O110" s="10"/>
      <c r="P110" s="10"/>
      <c r="Q110" s="10"/>
      <c r="R110" s="7"/>
      <c r="S110" s="7"/>
      <c r="T11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0" s="2">
        <f>Tableau2[[#This Row],[moyenne]]+Tableau2[[#This Row],[moyenne2]]</f>
        <v>66</v>
      </c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s="1" customFormat="1" x14ac:dyDescent="0.25">
      <c r="A111" s="10" t="s">
        <v>8</v>
      </c>
      <c r="B111" s="10">
        <v>26</v>
      </c>
      <c r="C111" s="54" t="s">
        <v>115</v>
      </c>
      <c r="D111" s="10"/>
      <c r="E111" s="10">
        <v>66</v>
      </c>
      <c r="F111" s="10"/>
      <c r="G111" s="50"/>
      <c r="H111" s="10"/>
      <c r="I111" s="63"/>
      <c r="J111" s="10"/>
      <c r="K111" s="10"/>
      <c r="L111" s="10"/>
      <c r="M111" s="10"/>
      <c r="N111" s="10"/>
      <c r="O111" s="10"/>
      <c r="P111" s="10"/>
      <c r="Q111" s="10"/>
      <c r="R111" s="7"/>
      <c r="S111" s="7"/>
      <c r="T11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1" s="2">
        <f>Tableau2[[#This Row],[moyenne]]+Tableau2[[#This Row],[moyenne2]]</f>
        <v>66</v>
      </c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s="1" customFormat="1" x14ac:dyDescent="0.25">
      <c r="A112" s="10" t="s">
        <v>8</v>
      </c>
      <c r="B112" s="10">
        <v>28</v>
      </c>
      <c r="C112" s="54" t="s">
        <v>161</v>
      </c>
      <c r="D112" s="10"/>
      <c r="E112" s="50"/>
      <c r="F112" s="10"/>
      <c r="G112" s="10">
        <v>65.67</v>
      </c>
      <c r="H112" s="10"/>
      <c r="I112" s="63"/>
      <c r="J112" s="10"/>
      <c r="K112" s="10"/>
      <c r="L112" s="10"/>
      <c r="M112" s="10"/>
      <c r="N112" s="10"/>
      <c r="O112" s="10"/>
      <c r="P112" s="10"/>
      <c r="Q112" s="10"/>
      <c r="R112" s="7"/>
      <c r="S112" s="7"/>
      <c r="T11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2" s="2">
        <f>Tableau2[[#This Row],[moyenne]]+Tableau2[[#This Row],[moyenne2]]</f>
        <v>65.67</v>
      </c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s="1" customFormat="1" x14ac:dyDescent="0.25">
      <c r="A113" s="10" t="s">
        <v>8</v>
      </c>
      <c r="B113" s="10">
        <v>29</v>
      </c>
      <c r="C113" s="54" t="s">
        <v>208</v>
      </c>
      <c r="D113" s="10"/>
      <c r="E113" s="50"/>
      <c r="F113" s="10"/>
      <c r="G113" s="10">
        <v>65.5</v>
      </c>
      <c r="H113" s="10"/>
      <c r="I113" s="63"/>
      <c r="J113" s="10"/>
      <c r="K113" s="10"/>
      <c r="L113" s="10"/>
      <c r="M113" s="10"/>
      <c r="N113" s="10"/>
      <c r="O113" s="10"/>
      <c r="P113" s="10"/>
      <c r="Q113" s="10"/>
      <c r="R113" s="2"/>
      <c r="S113" s="7"/>
      <c r="T11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3" s="2">
        <f>Tableau2[[#This Row],[moyenne]]+Tableau2[[#This Row],[moyenne2]]</f>
        <v>65.5</v>
      </c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s="1" customFormat="1" x14ac:dyDescent="0.25">
      <c r="A114" s="10" t="s">
        <v>8</v>
      </c>
      <c r="B114" s="10">
        <v>30</v>
      </c>
      <c r="C114" s="54" t="s">
        <v>45</v>
      </c>
      <c r="D114" s="10">
        <v>1</v>
      </c>
      <c r="E114" s="50"/>
      <c r="F114" s="10"/>
      <c r="G114" s="10">
        <v>65.25</v>
      </c>
      <c r="H114" s="10"/>
      <c r="I114" s="63"/>
      <c r="J114" s="10"/>
      <c r="K114" s="10"/>
      <c r="L114" s="10"/>
      <c r="M114" s="10"/>
      <c r="N114" s="10"/>
      <c r="O114" s="10"/>
      <c r="P114" s="10"/>
      <c r="Q114" s="10"/>
      <c r="R114" s="2"/>
      <c r="S114" s="7"/>
      <c r="T11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14" s="2">
        <f>Tableau2[[#This Row],[moyenne]]+Tableau2[[#This Row],[moyenne2]]</f>
        <v>65.25</v>
      </c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s="1" customFormat="1" x14ac:dyDescent="0.25">
      <c r="A115" s="10" t="s">
        <v>8</v>
      </c>
      <c r="B115" s="10">
        <v>31</v>
      </c>
      <c r="C115" s="54" t="s">
        <v>166</v>
      </c>
      <c r="D115" s="10"/>
      <c r="E115" s="50"/>
      <c r="F115" s="10"/>
      <c r="G115" s="10">
        <v>65.17</v>
      </c>
      <c r="H115" s="10"/>
      <c r="I115" s="63"/>
      <c r="J115" s="10"/>
      <c r="K115" s="10"/>
      <c r="L115" s="10"/>
      <c r="M115" s="10"/>
      <c r="N115" s="10"/>
      <c r="O115" s="10"/>
      <c r="P115" s="10"/>
      <c r="Q115" s="10"/>
      <c r="R115" s="7"/>
      <c r="S115" s="7"/>
      <c r="T11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5" s="2">
        <f>Tableau2[[#This Row],[moyenne]]+Tableau2[[#This Row],[moyenne2]]</f>
        <v>65.17</v>
      </c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s="1" customFormat="1" x14ac:dyDescent="0.25">
      <c r="A116" s="10" t="s">
        <v>8</v>
      </c>
      <c r="B116" s="10">
        <v>32</v>
      </c>
      <c r="C116" s="54" t="s">
        <v>44</v>
      </c>
      <c r="D116" s="10">
        <v>1</v>
      </c>
      <c r="E116" s="10">
        <v>65</v>
      </c>
      <c r="F116" s="10"/>
      <c r="G116" s="50"/>
      <c r="H116" s="10"/>
      <c r="I116" s="63"/>
      <c r="J116" s="10"/>
      <c r="K116" s="10"/>
      <c r="L116" s="10"/>
      <c r="M116" s="10"/>
      <c r="N116" s="10"/>
      <c r="O116" s="10"/>
      <c r="P116" s="10"/>
      <c r="Q116" s="10"/>
      <c r="R116" s="22"/>
      <c r="S116" s="7"/>
      <c r="T11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16" s="2">
        <f>Tableau2[[#This Row],[moyenne]]+Tableau2[[#This Row],[moyenne2]]</f>
        <v>65</v>
      </c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s="1" customFormat="1" x14ac:dyDescent="0.25">
      <c r="A117" s="10" t="s">
        <v>8</v>
      </c>
      <c r="B117" s="10">
        <v>32</v>
      </c>
      <c r="C117" s="54" t="s">
        <v>65</v>
      </c>
      <c r="D117" s="10"/>
      <c r="E117" s="10">
        <v>65</v>
      </c>
      <c r="F117" s="10"/>
      <c r="G117" s="50"/>
      <c r="H117" s="10"/>
      <c r="I117" s="63"/>
      <c r="J117" s="10"/>
      <c r="K117" s="10"/>
      <c r="L117" s="10"/>
      <c r="M117" s="10"/>
      <c r="N117" s="10"/>
      <c r="O117" s="10"/>
      <c r="P117" s="10"/>
      <c r="Q117" s="10"/>
      <c r="R117" s="2"/>
      <c r="S117" s="7"/>
      <c r="T11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7" s="2">
        <f>Tableau2[[#This Row],[moyenne]]+Tableau2[[#This Row],[moyenne2]]</f>
        <v>65</v>
      </c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s="1" customFormat="1" x14ac:dyDescent="0.25">
      <c r="A118" s="10" t="s">
        <v>8</v>
      </c>
      <c r="B118" s="10">
        <v>32</v>
      </c>
      <c r="C118" s="54" t="s">
        <v>116</v>
      </c>
      <c r="D118" s="10"/>
      <c r="E118" s="10">
        <v>65</v>
      </c>
      <c r="F118" s="10"/>
      <c r="G118" s="50"/>
      <c r="H118" s="10"/>
      <c r="I118" s="63"/>
      <c r="J118" s="10"/>
      <c r="K118" s="10"/>
      <c r="L118" s="10"/>
      <c r="M118" s="10"/>
      <c r="N118" s="10"/>
      <c r="O118" s="10"/>
      <c r="P118" s="10"/>
      <c r="Q118" s="10"/>
      <c r="R118" s="7"/>
      <c r="S118" s="7"/>
      <c r="T11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8" s="2">
        <f>Tableau2[[#This Row],[moyenne]]+Tableau2[[#This Row],[moyenne2]]</f>
        <v>65</v>
      </c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s="1" customFormat="1" x14ac:dyDescent="0.25">
      <c r="A119" s="10" t="s">
        <v>8</v>
      </c>
      <c r="B119" s="10">
        <v>35</v>
      </c>
      <c r="C119" s="54" t="s">
        <v>46</v>
      </c>
      <c r="D119" s="10">
        <v>2</v>
      </c>
      <c r="E119" s="50"/>
      <c r="F119" s="10"/>
      <c r="G119" s="10">
        <v>64.75</v>
      </c>
      <c r="H119" s="10"/>
      <c r="I119" s="63"/>
      <c r="J119" s="10"/>
      <c r="K119" s="10"/>
      <c r="L119" s="10"/>
      <c r="M119" s="10"/>
      <c r="N119" s="10"/>
      <c r="O119" s="10"/>
      <c r="P119" s="10"/>
      <c r="Q119" s="10"/>
      <c r="R119" s="22"/>
      <c r="S119" s="7"/>
      <c r="T11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19" s="2">
        <f>Tableau2[[#This Row],[moyenne]]+Tableau2[[#This Row],[moyenne2]]</f>
        <v>64.75</v>
      </c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1:54" s="1" customFormat="1" x14ac:dyDescent="0.25">
      <c r="A120" s="10" t="s">
        <v>8</v>
      </c>
      <c r="B120" s="10">
        <v>36</v>
      </c>
      <c r="C120" s="54" t="s">
        <v>168</v>
      </c>
      <c r="D120" s="10"/>
      <c r="E120" s="50"/>
      <c r="F120" s="10"/>
      <c r="G120" s="10">
        <v>64.58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7"/>
      <c r="S120" s="7"/>
      <c r="T12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0" s="2">
        <f>Tableau2[[#This Row],[moyenne]]+Tableau2[[#This Row],[moyenne2]]</f>
        <v>64.58</v>
      </c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1:54" s="1" customFormat="1" x14ac:dyDescent="0.25">
      <c r="A121" s="10" t="s">
        <v>8</v>
      </c>
      <c r="B121" s="10">
        <v>37</v>
      </c>
      <c r="C121" s="54" t="s">
        <v>151</v>
      </c>
      <c r="D121" s="10"/>
      <c r="E121" s="50"/>
      <c r="F121" s="10"/>
      <c r="G121" s="10">
        <v>64.42</v>
      </c>
      <c r="H121" s="10"/>
      <c r="I121" s="63"/>
      <c r="J121" s="10"/>
      <c r="K121" s="10"/>
      <c r="L121" s="10"/>
      <c r="M121" s="10"/>
      <c r="N121" s="10"/>
      <c r="O121" s="10"/>
      <c r="P121" s="10"/>
      <c r="Q121" s="10"/>
      <c r="R121" s="7"/>
      <c r="S121" s="7"/>
      <c r="T12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1" s="2">
        <f>Tableau2[[#This Row],[moyenne]]+Tableau2[[#This Row],[moyenne2]]</f>
        <v>64.42</v>
      </c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1:54" s="1" customFormat="1" x14ac:dyDescent="0.25">
      <c r="A122" s="10" t="s">
        <v>8</v>
      </c>
      <c r="B122" s="10">
        <v>38</v>
      </c>
      <c r="C122" s="54" t="s">
        <v>212</v>
      </c>
      <c r="D122" s="10"/>
      <c r="E122" s="50"/>
      <c r="F122" s="10"/>
      <c r="G122" s="10">
        <v>64.25</v>
      </c>
      <c r="H122" s="10"/>
      <c r="I122" s="63"/>
      <c r="J122" s="10"/>
      <c r="K122" s="10"/>
      <c r="L122" s="10"/>
      <c r="M122" s="10"/>
      <c r="N122" s="10"/>
      <c r="O122" s="10"/>
      <c r="P122" s="10"/>
      <c r="Q122" s="10"/>
      <c r="R122" s="2"/>
      <c r="S122" s="7"/>
      <c r="T12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2" s="2">
        <f>Tableau2[[#This Row],[moyenne]]+Tableau2[[#This Row],[moyenne2]]</f>
        <v>64.25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1:54" s="1" customFormat="1" x14ac:dyDescent="0.25">
      <c r="A123" s="10" t="s">
        <v>8</v>
      </c>
      <c r="B123" s="10">
        <v>39</v>
      </c>
      <c r="C123" s="54" t="s">
        <v>58</v>
      </c>
      <c r="D123" s="10"/>
      <c r="E123" s="10">
        <v>64.17</v>
      </c>
      <c r="F123" s="10"/>
      <c r="G123" s="50"/>
      <c r="H123" s="10"/>
      <c r="I123" s="63"/>
      <c r="J123" s="10"/>
      <c r="K123" s="10"/>
      <c r="L123" s="10"/>
      <c r="M123" s="10"/>
      <c r="N123" s="10"/>
      <c r="O123" s="10"/>
      <c r="P123" s="10"/>
      <c r="Q123" s="10"/>
      <c r="R123" s="2"/>
      <c r="S123" s="7"/>
      <c r="T12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3" s="2">
        <f>Tableau2[[#This Row],[moyenne]]+Tableau2[[#This Row],[moyenne2]]</f>
        <v>64.17</v>
      </c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1:54" s="1" customFormat="1" x14ac:dyDescent="0.25">
      <c r="A124" s="10" t="s">
        <v>8</v>
      </c>
      <c r="B124" s="10">
        <v>40</v>
      </c>
      <c r="C124" s="54" t="s">
        <v>209</v>
      </c>
      <c r="D124" s="10"/>
      <c r="E124" s="50"/>
      <c r="F124" s="10"/>
      <c r="G124" s="10">
        <v>63.67</v>
      </c>
      <c r="H124" s="10"/>
      <c r="I124" s="63"/>
      <c r="J124" s="10"/>
      <c r="K124" s="10"/>
      <c r="L124" s="10"/>
      <c r="M124" s="10"/>
      <c r="N124" s="10"/>
      <c r="O124" s="10"/>
      <c r="P124" s="10"/>
      <c r="Q124" s="10"/>
      <c r="R124" s="22"/>
      <c r="S124" s="7"/>
      <c r="T12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4" s="2">
        <f>Tableau2[[#This Row],[moyenne]]+Tableau2[[#This Row],[moyenne2]]</f>
        <v>63.67</v>
      </c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1:54" s="1" customFormat="1" x14ac:dyDescent="0.25">
      <c r="A125" s="10" t="s">
        <v>8</v>
      </c>
      <c r="B125" s="10">
        <v>41</v>
      </c>
      <c r="C125" s="54" t="s">
        <v>109</v>
      </c>
      <c r="D125" s="10"/>
      <c r="E125" s="10">
        <v>63.5</v>
      </c>
      <c r="F125" s="10"/>
      <c r="G125" s="50"/>
      <c r="H125" s="10"/>
      <c r="I125" s="63"/>
      <c r="J125" s="10"/>
      <c r="K125" s="10"/>
      <c r="L125" s="10"/>
      <c r="M125" s="10"/>
      <c r="N125" s="10"/>
      <c r="O125" s="10"/>
      <c r="P125" s="10"/>
      <c r="Q125" s="10"/>
      <c r="R125" s="7"/>
      <c r="S125" s="7"/>
      <c r="T12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5" s="2">
        <f>Tableau2[[#This Row],[moyenne]]+Tableau2[[#This Row],[moyenne2]]</f>
        <v>63.5</v>
      </c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s="1" customFormat="1" x14ac:dyDescent="0.25">
      <c r="A126" s="10" t="s">
        <v>8</v>
      </c>
      <c r="B126" s="10">
        <v>42</v>
      </c>
      <c r="C126" s="54" t="s">
        <v>164</v>
      </c>
      <c r="D126" s="10"/>
      <c r="E126" s="50"/>
      <c r="F126" s="10"/>
      <c r="G126" s="10">
        <v>63.33</v>
      </c>
      <c r="H126" s="10"/>
      <c r="I126" s="63"/>
      <c r="J126" s="10"/>
      <c r="K126" s="10"/>
      <c r="L126" s="10"/>
      <c r="M126" s="10"/>
      <c r="N126" s="10"/>
      <c r="O126" s="10"/>
      <c r="P126" s="10"/>
      <c r="Q126" s="10"/>
      <c r="R126" s="2"/>
      <c r="S126" s="7"/>
      <c r="T12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6" s="2">
        <f>Tableau2[[#This Row],[moyenne]]+Tableau2[[#This Row],[moyenne2]]</f>
        <v>63.33</v>
      </c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s="16" customFormat="1" x14ac:dyDescent="0.25">
      <c r="A127" s="10" t="s">
        <v>8</v>
      </c>
      <c r="B127" s="10">
        <v>43</v>
      </c>
      <c r="C127" s="54" t="s">
        <v>107</v>
      </c>
      <c r="D127" s="10"/>
      <c r="E127" s="10">
        <v>63</v>
      </c>
      <c r="F127" s="10"/>
      <c r="G127" s="50"/>
      <c r="H127" s="10"/>
      <c r="I127" s="63"/>
      <c r="J127" s="10"/>
      <c r="K127" s="10"/>
      <c r="L127" s="10"/>
      <c r="M127" s="10"/>
      <c r="N127" s="10"/>
      <c r="O127" s="10"/>
      <c r="P127" s="10"/>
      <c r="Q127" s="10"/>
      <c r="R127" s="7"/>
      <c r="S127" s="7"/>
      <c r="T12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7" s="2">
        <f>Tableau2[[#This Row],[moyenne]]+Tableau2[[#This Row],[moyenne2]]</f>
        <v>63</v>
      </c>
      <c r="V127" s="1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ht="14.25" customHeight="1" x14ac:dyDescent="0.25">
      <c r="A128" s="10" t="s">
        <v>8</v>
      </c>
      <c r="B128" s="10">
        <v>44</v>
      </c>
      <c r="C128" s="54" t="s">
        <v>85</v>
      </c>
      <c r="D128" s="10"/>
      <c r="E128" s="10">
        <v>62.33</v>
      </c>
      <c r="F128" s="10"/>
      <c r="G128" s="50"/>
      <c r="H128" s="10"/>
      <c r="I128" s="63"/>
      <c r="J128" s="10"/>
      <c r="K128" s="10"/>
      <c r="L128" s="10"/>
      <c r="M128" s="10"/>
      <c r="N128" s="10"/>
      <c r="O128" s="10"/>
      <c r="P128" s="10"/>
      <c r="Q128" s="10"/>
      <c r="R128" s="2"/>
      <c r="S128" s="7"/>
      <c r="T12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8" s="2">
        <f>Tableau2[[#This Row],[moyenne]]+Tableau2[[#This Row],[moyenne2]]</f>
        <v>62.33</v>
      </c>
      <c r="V128" s="1"/>
    </row>
    <row r="129" spans="1:22" x14ac:dyDescent="0.25">
      <c r="A129" s="10" t="s">
        <v>8</v>
      </c>
      <c r="B129" s="10">
        <v>44</v>
      </c>
      <c r="C129" s="33" t="s">
        <v>170</v>
      </c>
      <c r="D129" s="10"/>
      <c r="E129" s="10">
        <v>62.33</v>
      </c>
      <c r="F129" s="10"/>
      <c r="G129" s="50"/>
      <c r="H129" s="10"/>
      <c r="I129" s="63"/>
      <c r="J129" s="10"/>
      <c r="K129" s="10"/>
      <c r="L129" s="10"/>
      <c r="M129" s="10"/>
      <c r="N129" s="10"/>
      <c r="O129" s="10"/>
      <c r="P129" s="10"/>
      <c r="Q129" s="10"/>
      <c r="R129" s="7"/>
      <c r="S129" s="7"/>
      <c r="T12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9" s="2">
        <f>Tableau2[[#This Row],[moyenne]]+Tableau2[[#This Row],[moyenne2]]</f>
        <v>62.33</v>
      </c>
      <c r="V129" s="1"/>
    </row>
    <row r="130" spans="1:22" x14ac:dyDescent="0.25">
      <c r="A130" s="10" t="s">
        <v>8</v>
      </c>
      <c r="B130" s="31" t="s">
        <v>118</v>
      </c>
      <c r="C130" s="34" t="s">
        <v>114</v>
      </c>
      <c r="D130" s="10"/>
      <c r="E130" s="10">
        <v>67</v>
      </c>
      <c r="F130" s="10"/>
      <c r="G130" s="50"/>
      <c r="H130" s="10"/>
      <c r="I130" s="63"/>
      <c r="J130" s="10"/>
      <c r="K130" s="10"/>
      <c r="L130" s="10"/>
      <c r="M130" s="10"/>
      <c r="N130" s="10"/>
      <c r="O130" s="10"/>
      <c r="P130" s="10"/>
      <c r="Q130" s="10"/>
      <c r="R130" s="2"/>
      <c r="S130" s="7"/>
      <c r="T13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0" s="2">
        <f>Tableau2[[#This Row],[moyenne]]+Tableau2[[#This Row],[moyenne2]]</f>
        <v>67</v>
      </c>
      <c r="V130" s="1"/>
    </row>
    <row r="131" spans="1:22" x14ac:dyDescent="0.25">
      <c r="A131" s="10" t="s">
        <v>8</v>
      </c>
      <c r="B131" s="31" t="s">
        <v>163</v>
      </c>
      <c r="C131" s="34" t="s">
        <v>159</v>
      </c>
      <c r="D131" s="10"/>
      <c r="E131" s="40"/>
      <c r="F131" s="10"/>
      <c r="G131" s="10">
        <v>65.83</v>
      </c>
      <c r="H131" s="10"/>
      <c r="I131" s="63"/>
      <c r="J131" s="10"/>
      <c r="K131" s="10"/>
      <c r="L131" s="10"/>
      <c r="M131" s="10"/>
      <c r="N131" s="10"/>
      <c r="O131" s="10"/>
      <c r="P131" s="10"/>
      <c r="Q131" s="10"/>
      <c r="R131" s="22"/>
      <c r="S131" s="7"/>
      <c r="T13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1" s="2">
        <f>Tableau2[[#This Row],[moyenne]]+Tableau2[[#This Row],[moyenne2]]</f>
        <v>65.83</v>
      </c>
      <c r="V131" s="1"/>
    </row>
    <row r="132" spans="1:22" x14ac:dyDescent="0.25">
      <c r="A132" s="10" t="s">
        <v>8</v>
      </c>
      <c r="B132" s="31" t="s">
        <v>163</v>
      </c>
      <c r="C132" s="34" t="s">
        <v>200</v>
      </c>
      <c r="D132" s="10">
        <v>7</v>
      </c>
      <c r="E132" s="50"/>
      <c r="F132" s="10"/>
      <c r="G132" s="10">
        <v>64.17</v>
      </c>
      <c r="H132" s="10"/>
      <c r="I132" s="63"/>
      <c r="J132" s="10"/>
      <c r="K132" s="10"/>
      <c r="L132" s="10"/>
      <c r="M132" s="10"/>
      <c r="N132" s="10"/>
      <c r="O132" s="10"/>
      <c r="P132" s="10"/>
      <c r="Q132" s="10"/>
      <c r="R132" s="22"/>
      <c r="S132" s="7"/>
      <c r="T13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32" s="2">
        <f>Tableau2[[#This Row],[moyenne]]+Tableau2[[#This Row],[moyenne2]]</f>
        <v>64.17</v>
      </c>
      <c r="V132" s="1"/>
    </row>
    <row r="133" spans="1:22" x14ac:dyDescent="0.25">
      <c r="A133" s="10" t="s">
        <v>8</v>
      </c>
      <c r="B133" s="31" t="s">
        <v>105</v>
      </c>
      <c r="C133" s="34" t="s">
        <v>67</v>
      </c>
      <c r="D133" s="10"/>
      <c r="E133" s="10">
        <v>72.5</v>
      </c>
      <c r="F133" s="10"/>
      <c r="G133" s="10">
        <v>68.25</v>
      </c>
      <c r="H133" s="10"/>
      <c r="I133" s="63"/>
      <c r="J133" s="10"/>
      <c r="K133" s="10"/>
      <c r="L133" s="10"/>
      <c r="M133" s="10"/>
      <c r="N133" s="10"/>
      <c r="O133" s="10"/>
      <c r="P133" s="10"/>
      <c r="Q133" s="10"/>
      <c r="R133" s="2"/>
      <c r="S133" s="7"/>
      <c r="T13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3" s="2">
        <f>Tableau2[[#This Row],[moyenne]]+Tableau2[[#This Row],[moyenne2]]</f>
        <v>140.75</v>
      </c>
      <c r="V133" s="1"/>
    </row>
    <row r="134" spans="1:22" x14ac:dyDescent="0.25">
      <c r="A134" s="10" t="s">
        <v>8</v>
      </c>
      <c r="B134" s="31" t="s">
        <v>105</v>
      </c>
      <c r="C134" s="34" t="s">
        <v>220</v>
      </c>
      <c r="D134" s="39"/>
      <c r="E134" s="50"/>
      <c r="F134" s="50"/>
      <c r="G134" s="5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2"/>
      <c r="S134" s="7"/>
      <c r="T13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4" s="2">
        <f>Tableau2[[#This Row],[moyenne]]+Tableau2[[#This Row],[moyenne2]]</f>
        <v>0</v>
      </c>
      <c r="V134" s="1"/>
    </row>
    <row r="135" spans="1:22" x14ac:dyDescent="0.25">
      <c r="A135" s="10" t="s">
        <v>8</v>
      </c>
      <c r="B135" s="31" t="s">
        <v>105</v>
      </c>
      <c r="C135" s="34" t="s">
        <v>52</v>
      </c>
      <c r="D135" s="10"/>
      <c r="E135" s="10">
        <v>69.16</v>
      </c>
      <c r="F135" s="10"/>
      <c r="G135" s="10">
        <v>71.58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7"/>
      <c r="S135" s="7"/>
      <c r="T13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5" s="2">
        <f>Tableau2[[#This Row],[moyenne]]+Tableau2[[#This Row],[moyenne2]]</f>
        <v>140.74</v>
      </c>
      <c r="V135" s="1"/>
    </row>
    <row r="136" spans="1:22" x14ac:dyDescent="0.25">
      <c r="A136" s="10" t="s">
        <v>8</v>
      </c>
      <c r="B136" s="31" t="s">
        <v>105</v>
      </c>
      <c r="C136" s="34" t="s">
        <v>142</v>
      </c>
      <c r="D136" s="10"/>
      <c r="E136" s="40"/>
      <c r="F136" s="10"/>
      <c r="G136" s="10">
        <v>71.67</v>
      </c>
      <c r="H136" s="10"/>
      <c r="I136" s="63"/>
      <c r="J136" s="10"/>
      <c r="K136" s="10"/>
      <c r="L136" s="10"/>
      <c r="M136" s="10"/>
      <c r="N136" s="10"/>
      <c r="O136" s="10"/>
      <c r="P136" s="10"/>
      <c r="Q136" s="10"/>
      <c r="R136" s="2"/>
      <c r="S136" s="7"/>
      <c r="T13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6" s="2">
        <f>Tableau2[[#This Row],[moyenne]]+Tableau2[[#This Row],[moyenne2]]</f>
        <v>71.67</v>
      </c>
      <c r="V136" s="1"/>
    </row>
    <row r="137" spans="1:22" x14ac:dyDescent="0.25">
      <c r="A137" s="10" t="s">
        <v>8</v>
      </c>
      <c r="B137" s="31" t="s">
        <v>105</v>
      </c>
      <c r="C137" s="34" t="s">
        <v>48</v>
      </c>
      <c r="D137" s="10">
        <v>6</v>
      </c>
      <c r="E137" s="10">
        <v>68.67</v>
      </c>
      <c r="F137" s="10"/>
      <c r="G137" s="10">
        <v>70.42</v>
      </c>
      <c r="H137" s="10"/>
      <c r="I137" s="63"/>
      <c r="J137" s="10"/>
      <c r="K137" s="10"/>
      <c r="L137" s="10"/>
      <c r="M137" s="10"/>
      <c r="N137" s="10"/>
      <c r="O137" s="10"/>
      <c r="P137" s="10"/>
      <c r="Q137" s="10"/>
      <c r="R137" s="2"/>
      <c r="S137" s="7"/>
      <c r="T13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37" s="2">
        <f>Tableau2[[#This Row],[moyenne]]+Tableau2[[#This Row],[moyenne2]]</f>
        <v>139.09</v>
      </c>
      <c r="V137" s="1"/>
    </row>
    <row r="138" spans="1:22" x14ac:dyDescent="0.25">
      <c r="A138" s="10" t="s">
        <v>8</v>
      </c>
      <c r="B138" s="49"/>
      <c r="C138" s="54" t="s">
        <v>119</v>
      </c>
      <c r="D138" s="39"/>
      <c r="E138" s="63"/>
      <c r="F138" s="63"/>
      <c r="G138" s="63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2"/>
      <c r="S138" s="7"/>
      <c r="T13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8" s="2">
        <f>Tableau2[[#This Row],[moyenne]]+Tableau2[[#This Row],[moyenne2]]</f>
        <v>0</v>
      </c>
      <c r="V138" s="1"/>
    </row>
    <row r="139" spans="1:22" x14ac:dyDescent="0.25">
      <c r="A139" s="10" t="s">
        <v>8</v>
      </c>
      <c r="B139" s="49"/>
      <c r="C139" s="33" t="s">
        <v>223</v>
      </c>
      <c r="D139" s="39"/>
      <c r="E139" s="63"/>
      <c r="F139" s="63"/>
      <c r="G139" s="63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2"/>
      <c r="S139" s="7"/>
      <c r="T13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9" s="2">
        <f>Tableau2[[#This Row],[moyenne]]+Tableau2[[#This Row],[moyenne2]]</f>
        <v>0</v>
      </c>
      <c r="V139" s="1"/>
    </row>
    <row r="140" spans="1:22" x14ac:dyDescent="0.25">
      <c r="A140" s="10" t="s">
        <v>8</v>
      </c>
      <c r="B140" s="10"/>
      <c r="C140" s="33" t="s">
        <v>222</v>
      </c>
      <c r="D140" s="10"/>
      <c r="E140" s="50"/>
      <c r="F140" s="50"/>
      <c r="G140" s="50"/>
      <c r="H140" s="50"/>
      <c r="I140" s="10"/>
      <c r="J140" s="10"/>
      <c r="K140" s="10"/>
      <c r="L140" s="10"/>
      <c r="M140" s="10"/>
      <c r="N140" s="10"/>
      <c r="O140" s="10"/>
      <c r="P140" s="10"/>
      <c r="Q140" s="10"/>
      <c r="R140" s="7"/>
      <c r="S140" s="7"/>
      <c r="T140" s="15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40" s="2">
        <f>Tableau2[[#This Row],[moyenne]]+Tableau2[[#This Row],[moyenne2]]</f>
        <v>0</v>
      </c>
      <c r="V140" s="1"/>
    </row>
    <row r="141" spans="1:22" ht="15.75" thickBot="1" x14ac:dyDescent="0.3">
      <c r="A141" s="11"/>
      <c r="B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22" ht="32.25" customHeight="1" thickBot="1" x14ac:dyDescent="0.35">
      <c r="A142" s="8"/>
      <c r="B142" s="8"/>
      <c r="C142" s="32"/>
      <c r="D142" s="70" t="s">
        <v>0</v>
      </c>
      <c r="E142" s="71"/>
      <c r="F142" s="70" t="s">
        <v>1</v>
      </c>
      <c r="G142" s="71"/>
      <c r="H142" s="70" t="s">
        <v>2</v>
      </c>
      <c r="I142" s="71"/>
      <c r="J142" s="70" t="s">
        <v>17</v>
      </c>
      <c r="K142" s="71"/>
      <c r="L142" s="70" t="s">
        <v>22</v>
      </c>
      <c r="M142" s="71"/>
      <c r="N142" s="70" t="s">
        <v>73</v>
      </c>
      <c r="O142" s="71"/>
      <c r="P142" s="70" t="s">
        <v>24</v>
      </c>
      <c r="Q142" s="71"/>
      <c r="R142" s="70" t="s">
        <v>26</v>
      </c>
      <c r="S142" s="71"/>
      <c r="T142" s="68" t="s">
        <v>74</v>
      </c>
      <c r="U142" s="69"/>
      <c r="V142" s="3" t="s">
        <v>75</v>
      </c>
    </row>
    <row r="143" spans="1:22" ht="20.25" customHeight="1" thickBot="1" x14ac:dyDescent="0.3">
      <c r="A143" s="5" t="s">
        <v>15</v>
      </c>
      <c r="B143" s="6" t="s">
        <v>16</v>
      </c>
      <c r="C143" s="5" t="s">
        <v>3</v>
      </c>
      <c r="D143" s="6" t="s">
        <v>33</v>
      </c>
      <c r="E143" s="5" t="s">
        <v>18</v>
      </c>
      <c r="F143" s="6" t="s">
        <v>34</v>
      </c>
      <c r="G143" s="6" t="s">
        <v>19</v>
      </c>
      <c r="H143" s="6" t="s">
        <v>36</v>
      </c>
      <c r="I143" s="6" t="s">
        <v>20</v>
      </c>
      <c r="J143" s="6" t="s">
        <v>35</v>
      </c>
      <c r="K143" s="5" t="s">
        <v>21</v>
      </c>
      <c r="L143" s="6" t="s">
        <v>37</v>
      </c>
      <c r="M143" s="5" t="s">
        <v>23</v>
      </c>
      <c r="N143" s="6" t="s">
        <v>53</v>
      </c>
      <c r="O143" s="5" t="s">
        <v>25</v>
      </c>
      <c r="P143" s="6" t="s">
        <v>54</v>
      </c>
      <c r="Q143" s="5" t="s">
        <v>27</v>
      </c>
      <c r="R143" s="6" t="s">
        <v>72</v>
      </c>
      <c r="S143" s="5" t="s">
        <v>76</v>
      </c>
      <c r="T143" s="9" t="s">
        <v>28</v>
      </c>
      <c r="U143" s="20" t="s">
        <v>29</v>
      </c>
      <c r="V143" s="20" t="s">
        <v>66</v>
      </c>
    </row>
    <row r="144" spans="1:22" ht="15.75" thickTop="1" x14ac:dyDescent="0.25">
      <c r="A144" s="10" t="s">
        <v>9</v>
      </c>
      <c r="B144" s="10">
        <v>1</v>
      </c>
      <c r="C144" s="33" t="s">
        <v>215</v>
      </c>
      <c r="D144" s="10">
        <v>10</v>
      </c>
      <c r="E144" s="10">
        <v>63.83</v>
      </c>
      <c r="F144" s="10"/>
      <c r="G144" s="10">
        <v>67.33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8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1</v>
      </c>
      <c r="U144" s="26">
        <f>Tableau3[[#This Row],[moyenne]]+Tableau3[[#This Row],[moyenne2]]</f>
        <v>131.16</v>
      </c>
      <c r="V144" s="26"/>
    </row>
    <row r="145" spans="1:22" x14ac:dyDescent="0.25">
      <c r="A145" s="10" t="s">
        <v>9</v>
      </c>
      <c r="B145" s="10">
        <v>2</v>
      </c>
      <c r="C145" s="33" t="s">
        <v>69</v>
      </c>
      <c r="D145" s="10"/>
      <c r="E145" s="10">
        <v>63.66</v>
      </c>
      <c r="F145" s="10"/>
      <c r="G145" s="10">
        <v>67.17</v>
      </c>
      <c r="H145" s="10"/>
      <c r="I145" s="4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5" s="10">
        <f>Tableau3[[#This Row],[moyenne]]+Tableau3[[#This Row],[moyenne2]]</f>
        <v>130.82999999999998</v>
      </c>
      <c r="V145" s="10"/>
    </row>
    <row r="146" spans="1:22" x14ac:dyDescent="0.25">
      <c r="A146" s="10" t="s">
        <v>9</v>
      </c>
      <c r="B146" s="10">
        <v>3</v>
      </c>
      <c r="C146" s="33" t="s">
        <v>142</v>
      </c>
      <c r="D146" s="10"/>
      <c r="E146" s="40"/>
      <c r="F146" s="10"/>
      <c r="G146" s="10">
        <v>66.92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6" s="10">
        <f>Tableau3[[#This Row],[moyenne]]+Tableau3[[#This Row],[moyenne2]]</f>
        <v>66.92</v>
      </c>
      <c r="V146" s="10"/>
    </row>
    <row r="147" spans="1:22" x14ac:dyDescent="0.25">
      <c r="A147" s="27" t="s">
        <v>9</v>
      </c>
      <c r="B147" s="59">
        <v>4</v>
      </c>
      <c r="C147" s="60" t="s">
        <v>48</v>
      </c>
      <c r="D147" s="27"/>
      <c r="E147" s="62"/>
      <c r="F147" s="27"/>
      <c r="G147" s="27">
        <v>65.75</v>
      </c>
      <c r="H147" s="27"/>
      <c r="I147" s="62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14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7" s="27">
        <f>Tableau3[[#This Row],[moyenne]]+Tableau3[[#This Row],[moyenne2]]</f>
        <v>65.75</v>
      </c>
      <c r="V147" s="27"/>
    </row>
    <row r="148" spans="1:22" x14ac:dyDescent="0.25">
      <c r="A148" s="10" t="s">
        <v>9</v>
      </c>
      <c r="B148" s="10">
        <v>5</v>
      </c>
      <c r="C148" s="33" t="s">
        <v>55</v>
      </c>
      <c r="D148" s="10"/>
      <c r="E148" s="40"/>
      <c r="F148" s="10"/>
      <c r="G148" s="10">
        <v>64.17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8" s="10">
        <f>Tableau3[[#This Row],[moyenne]]+Tableau3[[#This Row],[moyenne2]]</f>
        <v>64.17</v>
      </c>
      <c r="V148" s="48"/>
    </row>
    <row r="149" spans="1:22" x14ac:dyDescent="0.25">
      <c r="A149" s="10" t="s">
        <v>9</v>
      </c>
      <c r="B149" s="10">
        <v>6</v>
      </c>
      <c r="C149" s="33" t="s">
        <v>141</v>
      </c>
      <c r="D149" s="10"/>
      <c r="E149" s="40"/>
      <c r="F149" s="10"/>
      <c r="G149" s="10">
        <v>64.08</v>
      </c>
      <c r="H149" s="10"/>
      <c r="I149" s="4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9" s="10">
        <f>Tableau3[[#This Row],[moyenne]]+Tableau3[[#This Row],[moyenne2]]</f>
        <v>64.08</v>
      </c>
      <c r="V149" s="10"/>
    </row>
    <row r="150" spans="1:22" x14ac:dyDescent="0.25">
      <c r="A150" s="10" t="s">
        <v>9</v>
      </c>
      <c r="B150" s="10">
        <v>7</v>
      </c>
      <c r="C150" s="33" t="s">
        <v>47</v>
      </c>
      <c r="D150" s="10"/>
      <c r="E150" s="40"/>
      <c r="F150" s="10"/>
      <c r="G150" s="10">
        <v>60.67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50" s="10">
        <f>Tableau3[[#This Row],[moyenne]]+Tableau3[[#This Row],[moyenne2]]</f>
        <v>60.67</v>
      </c>
      <c r="V150" s="10"/>
    </row>
    <row r="151" spans="1:22" x14ac:dyDescent="0.25">
      <c r="A151" s="10" t="s">
        <v>9</v>
      </c>
      <c r="B151" s="10"/>
      <c r="C151" s="33" t="s">
        <v>220</v>
      </c>
      <c r="D151" s="10"/>
      <c r="E151" s="40"/>
      <c r="F151" s="10"/>
      <c r="G151" s="4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51" s="10">
        <f>Tableau3[[#This Row],[moyenne]]+Tableau3[[#This Row],[moyenne2]]</f>
        <v>0</v>
      </c>
      <c r="V151" s="10"/>
    </row>
    <row r="152" spans="1:22" x14ac:dyDescent="0.25">
      <c r="A152" s="10" t="s">
        <v>9</v>
      </c>
      <c r="B152" s="31" t="s">
        <v>105</v>
      </c>
      <c r="C152" s="34" t="s">
        <v>221</v>
      </c>
      <c r="D152" s="10"/>
      <c r="E152" s="35"/>
      <c r="F152" s="10"/>
      <c r="G152" s="4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52" s="10">
        <f>Tableau3[[#This Row],[moyenne]]+Tableau3[[#This Row],[moyenne2]]</f>
        <v>0</v>
      </c>
      <c r="V152" s="10"/>
    </row>
    <row r="153" spans="1:22" x14ac:dyDescent="0.25">
      <c r="A153" s="10" t="s">
        <v>9</v>
      </c>
      <c r="B153" s="31" t="s">
        <v>105</v>
      </c>
      <c r="C153" s="34" t="s">
        <v>104</v>
      </c>
      <c r="D153" s="10"/>
      <c r="E153" s="10">
        <v>68</v>
      </c>
      <c r="F153" s="10"/>
      <c r="G153" s="40"/>
      <c r="H153" s="10"/>
      <c r="I153" s="4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53" s="10">
        <f>Tableau3[[#This Row],[moyenne]]+Tableau3[[#This Row],[moyenne2]]</f>
        <v>68</v>
      </c>
      <c r="V153" s="10"/>
    </row>
    <row r="154" spans="1:22" ht="15.75" thickBot="1" x14ac:dyDescent="0.3">
      <c r="A154" s="11"/>
      <c r="B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22" ht="36.75" customHeight="1" thickBot="1" x14ac:dyDescent="0.35">
      <c r="A155" s="8"/>
      <c r="B155" s="8"/>
      <c r="C155" s="32"/>
      <c r="D155" s="70" t="s">
        <v>0</v>
      </c>
      <c r="E155" s="71"/>
      <c r="F155" s="70" t="s">
        <v>1</v>
      </c>
      <c r="G155" s="71"/>
      <c r="H155" s="70" t="s">
        <v>2</v>
      </c>
      <c r="I155" s="71"/>
      <c r="J155" s="70" t="s">
        <v>17</v>
      </c>
      <c r="K155" s="71"/>
      <c r="L155" s="70" t="s">
        <v>22</v>
      </c>
      <c r="M155" s="71"/>
      <c r="N155" s="70" t="s">
        <v>73</v>
      </c>
      <c r="O155" s="71"/>
      <c r="P155" s="70" t="s">
        <v>24</v>
      </c>
      <c r="Q155" s="71"/>
      <c r="R155" s="70" t="s">
        <v>26</v>
      </c>
      <c r="S155" s="71"/>
      <c r="T155" s="68" t="s">
        <v>74</v>
      </c>
      <c r="U155" s="69"/>
      <c r="V155" s="3" t="s">
        <v>75</v>
      </c>
    </row>
    <row r="156" spans="1:22" ht="15.75" thickBot="1" x14ac:dyDescent="0.3">
      <c r="A156" s="5" t="s">
        <v>15</v>
      </c>
      <c r="B156" s="6" t="s">
        <v>16</v>
      </c>
      <c r="C156" s="5" t="s">
        <v>3</v>
      </c>
      <c r="D156" s="6" t="s">
        <v>33</v>
      </c>
      <c r="E156" s="5" t="s">
        <v>18</v>
      </c>
      <c r="F156" s="6" t="s">
        <v>34</v>
      </c>
      <c r="G156" s="6" t="s">
        <v>19</v>
      </c>
      <c r="H156" s="6" t="s">
        <v>36</v>
      </c>
      <c r="I156" s="6" t="s">
        <v>20</v>
      </c>
      <c r="J156" s="6" t="s">
        <v>35</v>
      </c>
      <c r="K156" s="5" t="s">
        <v>21</v>
      </c>
      <c r="L156" s="6" t="s">
        <v>37</v>
      </c>
      <c r="M156" s="5" t="s">
        <v>23</v>
      </c>
      <c r="N156" s="6" t="s">
        <v>53</v>
      </c>
      <c r="O156" s="5" t="s">
        <v>25</v>
      </c>
      <c r="P156" s="6" t="s">
        <v>54</v>
      </c>
      <c r="Q156" s="5" t="s">
        <v>27</v>
      </c>
      <c r="R156" s="6" t="s">
        <v>72</v>
      </c>
      <c r="S156" s="5" t="s">
        <v>76</v>
      </c>
      <c r="T156" s="9" t="s">
        <v>28</v>
      </c>
      <c r="U156" s="20" t="s">
        <v>29</v>
      </c>
      <c r="V156" s="20" t="s">
        <v>66</v>
      </c>
    </row>
    <row r="157" spans="1:22" ht="15.75" thickTop="1" x14ac:dyDescent="0.25">
      <c r="A157" s="10" t="s">
        <v>10</v>
      </c>
      <c r="B157" s="10">
        <v>1</v>
      </c>
      <c r="C157" s="54" t="s">
        <v>104</v>
      </c>
      <c r="D157" s="10"/>
      <c r="E157" s="10">
        <v>65</v>
      </c>
      <c r="F157" s="10"/>
      <c r="G157" s="10">
        <v>66.417000000000002</v>
      </c>
      <c r="H157" s="10"/>
      <c r="I157" s="4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57" s="26">
        <f>Tableau4[[#This Row],[moyenne]]+Tableau4[[#This Row],[moyenne2]]</f>
        <v>131.417</v>
      </c>
      <c r="V157" s="26"/>
    </row>
    <row r="158" spans="1:22" x14ac:dyDescent="0.25">
      <c r="A158" s="10" t="s">
        <v>10</v>
      </c>
      <c r="B158" s="10">
        <v>2</v>
      </c>
      <c r="C158" s="54" t="s">
        <v>61</v>
      </c>
      <c r="D158" s="10"/>
      <c r="E158" s="10">
        <v>59.67</v>
      </c>
      <c r="F158" s="10"/>
      <c r="G158" s="10">
        <v>64.75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58" s="10">
        <f>Tableau4[[#This Row],[moyenne]]+Tableau4[[#This Row],[moyenne2]]</f>
        <v>124.42</v>
      </c>
      <c r="V158" s="10"/>
    </row>
    <row r="159" spans="1:22" x14ac:dyDescent="0.25">
      <c r="A159" s="10" t="s">
        <v>10</v>
      </c>
      <c r="B159" s="10">
        <v>3</v>
      </c>
      <c r="C159" s="54" t="s">
        <v>144</v>
      </c>
      <c r="D159" s="10"/>
      <c r="E159" s="40"/>
      <c r="F159" s="10"/>
      <c r="G159" s="10">
        <v>67.334000000000003</v>
      </c>
      <c r="H159" s="10"/>
      <c r="I159" s="4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59" s="10">
        <f>Tableau4[[#This Row],[moyenne]]+Tableau4[[#This Row],[moyenne2]]</f>
        <v>67.334000000000003</v>
      </c>
      <c r="V159" s="10"/>
    </row>
    <row r="160" spans="1:22" x14ac:dyDescent="0.25">
      <c r="A160" s="10" t="s">
        <v>10</v>
      </c>
      <c r="B160" s="10">
        <v>4</v>
      </c>
      <c r="C160" s="54" t="s">
        <v>143</v>
      </c>
      <c r="D160" s="10"/>
      <c r="E160" s="40"/>
      <c r="F160" s="10"/>
      <c r="G160" s="10">
        <v>67.084000000000003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60" s="10">
        <f>Tableau4[[#This Row],[moyenne]]+Tableau4[[#This Row],[moyenne2]]</f>
        <v>67.084000000000003</v>
      </c>
      <c r="V160" s="10"/>
    </row>
    <row r="161" spans="1:22" x14ac:dyDescent="0.25">
      <c r="A161" s="2" t="s">
        <v>10</v>
      </c>
      <c r="B161" s="10">
        <v>5</v>
      </c>
      <c r="C161" s="33" t="s">
        <v>103</v>
      </c>
      <c r="D161" s="10">
        <v>9</v>
      </c>
      <c r="E161" s="10">
        <v>60.5</v>
      </c>
      <c r="F161" s="10"/>
      <c r="G161" s="40"/>
      <c r="H161" s="10"/>
      <c r="I161" s="4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161" s="10">
        <f>Tableau4[[#This Row],[moyenne]]+Tableau4[[#This Row],[moyenne2]]</f>
        <v>60.5</v>
      </c>
      <c r="V161" s="10"/>
    </row>
    <row r="162" spans="1:22" x14ac:dyDescent="0.25">
      <c r="A162" s="10" t="s">
        <v>10</v>
      </c>
      <c r="B162" s="10">
        <v>6</v>
      </c>
      <c r="C162" s="33" t="s">
        <v>195</v>
      </c>
      <c r="D162" s="10">
        <v>10</v>
      </c>
      <c r="E162" s="40"/>
      <c r="F162" s="10"/>
      <c r="G162" s="10">
        <v>59.334000000000003</v>
      </c>
      <c r="H162" s="10"/>
      <c r="I162" s="4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162" s="10">
        <f>Tableau4[[#This Row],[moyenne]]+Tableau4[[#This Row],[moyenne2]]</f>
        <v>59.334000000000003</v>
      </c>
      <c r="V162" s="10"/>
    </row>
    <row r="163" spans="1:22" ht="15" customHeight="1" x14ac:dyDescent="0.25">
      <c r="A163" s="2" t="s">
        <v>10</v>
      </c>
      <c r="B163" s="31" t="s">
        <v>138</v>
      </c>
      <c r="C163" s="34" t="s">
        <v>70</v>
      </c>
      <c r="D163" s="10">
        <v>7</v>
      </c>
      <c r="E163" s="10">
        <v>61.5</v>
      </c>
      <c r="F163" s="10"/>
      <c r="G163" s="40"/>
      <c r="H163" s="10"/>
      <c r="I163" s="4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163" s="10">
        <f>Tableau4[[#This Row],[moyenne]]+Tableau4[[#This Row],[moyenne2]]</f>
        <v>61.5</v>
      </c>
      <c r="V163" s="10"/>
    </row>
    <row r="164" spans="1:22" x14ac:dyDescent="0.25">
      <c r="A164" s="10" t="s">
        <v>10</v>
      </c>
      <c r="B164" s="10"/>
      <c r="C164" s="54" t="s">
        <v>219</v>
      </c>
      <c r="D164" s="10"/>
      <c r="E164" s="40"/>
      <c r="F164" s="40"/>
      <c r="G164" s="4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64" s="10">
        <f>Tableau4[[#This Row],[moyenne]]+Tableau4[[#This Row],[moyenne2]]</f>
        <v>0</v>
      </c>
      <c r="V164" s="10"/>
    </row>
    <row r="165" spans="1:22" x14ac:dyDescent="0.25">
      <c r="A165" s="10" t="s">
        <v>10</v>
      </c>
      <c r="B165" s="10"/>
      <c r="C165" s="54" t="s">
        <v>68</v>
      </c>
      <c r="D165" s="10"/>
      <c r="E165" s="40"/>
      <c r="F165" s="40"/>
      <c r="G165" s="4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65" s="10">
        <f>Tableau4[[#This Row],[moyenne]]+Tableau4[[#This Row],[moyenne2]]</f>
        <v>0</v>
      </c>
      <c r="V165" s="10"/>
    </row>
    <row r="166" spans="1:22" ht="15.75" thickBot="1" x14ac:dyDescent="0.3"/>
    <row r="167" spans="1:22" ht="42" customHeight="1" thickBot="1" x14ac:dyDescent="0.35">
      <c r="A167" s="8"/>
      <c r="B167" s="8"/>
      <c r="C167" s="32"/>
      <c r="D167" s="66" t="s">
        <v>0</v>
      </c>
      <c r="E167" s="67"/>
      <c r="F167" s="66" t="s">
        <v>1</v>
      </c>
      <c r="G167" s="67"/>
      <c r="H167" s="66" t="s">
        <v>2</v>
      </c>
      <c r="I167" s="67"/>
      <c r="J167" s="66" t="s">
        <v>17</v>
      </c>
      <c r="K167" s="67"/>
      <c r="L167" s="66" t="s">
        <v>22</v>
      </c>
      <c r="M167" s="67"/>
      <c r="N167" s="66" t="s">
        <v>73</v>
      </c>
      <c r="O167" s="67"/>
      <c r="P167" s="66" t="s">
        <v>24</v>
      </c>
      <c r="Q167" s="67"/>
      <c r="R167" s="66" t="s">
        <v>26</v>
      </c>
      <c r="S167" s="67"/>
      <c r="T167" s="68" t="s">
        <v>74</v>
      </c>
      <c r="U167" s="69"/>
      <c r="V167" s="3" t="s">
        <v>75</v>
      </c>
    </row>
    <row r="168" spans="1:22" ht="15.75" thickBot="1" x14ac:dyDescent="0.3">
      <c r="A168" s="55" t="s">
        <v>15</v>
      </c>
      <c r="B168" s="56" t="s">
        <v>16</v>
      </c>
      <c r="C168" s="55" t="s">
        <v>3</v>
      </c>
      <c r="D168" s="56" t="s">
        <v>33</v>
      </c>
      <c r="E168" s="55" t="s">
        <v>18</v>
      </c>
      <c r="F168" s="56" t="s">
        <v>34</v>
      </c>
      <c r="G168" s="56" t="s">
        <v>19</v>
      </c>
      <c r="H168" s="56" t="s">
        <v>36</v>
      </c>
      <c r="I168" s="56" t="s">
        <v>20</v>
      </c>
      <c r="J168" s="56" t="s">
        <v>35</v>
      </c>
      <c r="K168" s="55" t="s">
        <v>21</v>
      </c>
      <c r="L168" s="56" t="s">
        <v>37</v>
      </c>
      <c r="M168" s="55" t="s">
        <v>23</v>
      </c>
      <c r="N168" s="56" t="s">
        <v>53</v>
      </c>
      <c r="O168" s="55" t="s">
        <v>25</v>
      </c>
      <c r="P168" s="56" t="s">
        <v>54</v>
      </c>
      <c r="Q168" s="55" t="s">
        <v>27</v>
      </c>
      <c r="R168" s="56" t="s">
        <v>72</v>
      </c>
      <c r="S168" s="55" t="s">
        <v>76</v>
      </c>
      <c r="T168" s="57" t="s">
        <v>28</v>
      </c>
      <c r="U168" s="58" t="s">
        <v>29</v>
      </c>
      <c r="V168" s="58" t="s">
        <v>66</v>
      </c>
    </row>
    <row r="169" spans="1:22" ht="18.75" customHeight="1" thickTop="1" x14ac:dyDescent="0.25">
      <c r="A169" s="10" t="s">
        <v>213</v>
      </c>
      <c r="B169" s="10" t="s">
        <v>105</v>
      </c>
      <c r="C169" s="33" t="s">
        <v>214</v>
      </c>
      <c r="D169" s="10"/>
      <c r="E169" s="10">
        <v>64.66</v>
      </c>
      <c r="F169" s="10"/>
      <c r="G169" s="10">
        <v>72.58</v>
      </c>
      <c r="H169" s="10"/>
      <c r="I169" s="4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69" s="26">
        <f>E169+G169</f>
        <v>137.24</v>
      </c>
      <c r="V169" s="26"/>
    </row>
    <row r="170" spans="1:22" ht="15.75" thickBot="1" x14ac:dyDescent="0.3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22" ht="20.25" thickBot="1" x14ac:dyDescent="0.35">
      <c r="A171" s="8"/>
      <c r="B171" s="8"/>
      <c r="C171" s="32"/>
      <c r="D171" s="66" t="s">
        <v>0</v>
      </c>
      <c r="E171" s="67"/>
      <c r="F171" s="66" t="s">
        <v>1</v>
      </c>
      <c r="G171" s="67"/>
      <c r="H171" s="66" t="s">
        <v>2</v>
      </c>
      <c r="I171" s="67"/>
      <c r="J171" s="66" t="s">
        <v>17</v>
      </c>
      <c r="K171" s="67"/>
      <c r="L171" s="66" t="s">
        <v>22</v>
      </c>
      <c r="M171" s="67"/>
      <c r="N171" s="66" t="s">
        <v>73</v>
      </c>
      <c r="O171" s="67"/>
      <c r="P171" s="66" t="s">
        <v>24</v>
      </c>
      <c r="Q171" s="67"/>
      <c r="R171" s="66" t="s">
        <v>26</v>
      </c>
      <c r="S171" s="67"/>
      <c r="T171" s="68" t="s">
        <v>74</v>
      </c>
      <c r="U171" s="69"/>
      <c r="V171" s="3" t="s">
        <v>75</v>
      </c>
    </row>
    <row r="172" spans="1:22" ht="15.75" thickBot="1" x14ac:dyDescent="0.3">
      <c r="A172" s="55" t="s">
        <v>15</v>
      </c>
      <c r="B172" s="56" t="s">
        <v>16</v>
      </c>
      <c r="C172" s="55" t="s">
        <v>3</v>
      </c>
      <c r="D172" s="56" t="s">
        <v>33</v>
      </c>
      <c r="E172" s="55" t="s">
        <v>18</v>
      </c>
      <c r="F172" s="56" t="s">
        <v>34</v>
      </c>
      <c r="G172" s="56" t="s">
        <v>19</v>
      </c>
      <c r="H172" s="56" t="s">
        <v>36</v>
      </c>
      <c r="I172" s="56" t="s">
        <v>20</v>
      </c>
      <c r="J172" s="56" t="s">
        <v>35</v>
      </c>
      <c r="K172" s="55" t="s">
        <v>21</v>
      </c>
      <c r="L172" s="56" t="s">
        <v>37</v>
      </c>
      <c r="M172" s="55" t="s">
        <v>23</v>
      </c>
      <c r="N172" s="56" t="s">
        <v>53</v>
      </c>
      <c r="O172" s="55" t="s">
        <v>25</v>
      </c>
      <c r="P172" s="56" t="s">
        <v>54</v>
      </c>
      <c r="Q172" s="55" t="s">
        <v>27</v>
      </c>
      <c r="R172" s="56" t="s">
        <v>72</v>
      </c>
      <c r="S172" s="55" t="s">
        <v>76</v>
      </c>
      <c r="T172" s="57" t="s">
        <v>28</v>
      </c>
      <c r="U172" s="58" t="s">
        <v>29</v>
      </c>
      <c r="V172" s="58" t="s">
        <v>66</v>
      </c>
    </row>
    <row r="173" spans="1:22" ht="15.75" thickTop="1" x14ac:dyDescent="0.25">
      <c r="A173" s="10" t="s">
        <v>217</v>
      </c>
      <c r="B173" s="10"/>
      <c r="C173" s="33" t="s">
        <v>214</v>
      </c>
      <c r="D173" s="10"/>
      <c r="E173" s="40"/>
      <c r="F173" s="40"/>
      <c r="G173" s="4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73" s="26">
        <f>E173+G173</f>
        <v>0</v>
      </c>
      <c r="V173" s="26"/>
    </row>
    <row r="174" spans="1:22" x14ac:dyDescent="0.25">
      <c r="A174" s="10" t="s">
        <v>217</v>
      </c>
      <c r="B174" s="10"/>
      <c r="C174" s="33" t="s">
        <v>218</v>
      </c>
      <c r="D174" s="10"/>
      <c r="E174" s="40"/>
      <c r="F174" s="40"/>
      <c r="G174" s="4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74" s="26">
        <f>E174+G174</f>
        <v>0</v>
      </c>
      <c r="V174" s="26"/>
    </row>
    <row r="175" spans="1:22" x14ac:dyDescent="0.2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22" x14ac:dyDescent="0.2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3:19" x14ac:dyDescent="0.2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3:19" x14ac:dyDescent="0.2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3:19" x14ac:dyDescent="0.2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3:19" x14ac:dyDescent="0.2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3:19" x14ac:dyDescent="0.2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3:19" x14ac:dyDescent="0.2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3:19" x14ac:dyDescent="0.2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3:19" x14ac:dyDescent="0.2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</sheetData>
  <mergeCells count="82">
    <mergeCell ref="N167:O167"/>
    <mergeCell ref="P167:Q167"/>
    <mergeCell ref="R167:S167"/>
    <mergeCell ref="D167:E167"/>
    <mergeCell ref="F167:G167"/>
    <mergeCell ref="H167:I167"/>
    <mergeCell ref="J167:K167"/>
    <mergeCell ref="L167:M167"/>
    <mergeCell ref="N155:O155"/>
    <mergeCell ref="D155:E155"/>
    <mergeCell ref="F155:G155"/>
    <mergeCell ref="H155:I155"/>
    <mergeCell ref="J155:K155"/>
    <mergeCell ref="L155:M155"/>
    <mergeCell ref="N83:O83"/>
    <mergeCell ref="D142:E142"/>
    <mergeCell ref="F142:G142"/>
    <mergeCell ref="H142:I142"/>
    <mergeCell ref="J142:K142"/>
    <mergeCell ref="L142:M142"/>
    <mergeCell ref="N142:O142"/>
    <mergeCell ref="D83:E83"/>
    <mergeCell ref="F83:G83"/>
    <mergeCell ref="H83:I83"/>
    <mergeCell ref="J83:K83"/>
    <mergeCell ref="L83:M83"/>
    <mergeCell ref="J4:K4"/>
    <mergeCell ref="L4:M4"/>
    <mergeCell ref="C1:K3"/>
    <mergeCell ref="D30:E30"/>
    <mergeCell ref="F30:G30"/>
    <mergeCell ref="H30:I30"/>
    <mergeCell ref="J30:K30"/>
    <mergeCell ref="L30:M30"/>
    <mergeCell ref="D22:E22"/>
    <mergeCell ref="F22:G22"/>
    <mergeCell ref="H22:I22"/>
    <mergeCell ref="J22:K22"/>
    <mergeCell ref="L22:M22"/>
    <mergeCell ref="P4:Q4"/>
    <mergeCell ref="T4:U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N4:O4"/>
    <mergeCell ref="R4:S4"/>
    <mergeCell ref="D4:E4"/>
    <mergeCell ref="F4:G4"/>
    <mergeCell ref="H4:I4"/>
    <mergeCell ref="N22:O22"/>
    <mergeCell ref="T22:U22"/>
    <mergeCell ref="P30:Q30"/>
    <mergeCell ref="R30:S30"/>
    <mergeCell ref="T30:U30"/>
    <mergeCell ref="P22:Q22"/>
    <mergeCell ref="R22:S22"/>
    <mergeCell ref="N30:O30"/>
    <mergeCell ref="T167:U167"/>
    <mergeCell ref="T83:U83"/>
    <mergeCell ref="P142:Q142"/>
    <mergeCell ref="R142:S142"/>
    <mergeCell ref="T142:U142"/>
    <mergeCell ref="P155:Q155"/>
    <mergeCell ref="R155:S155"/>
    <mergeCell ref="T155:U155"/>
    <mergeCell ref="P83:Q83"/>
    <mergeCell ref="R83:S83"/>
    <mergeCell ref="N171:O171"/>
    <mergeCell ref="P171:Q171"/>
    <mergeCell ref="R171:S171"/>
    <mergeCell ref="T171:U171"/>
    <mergeCell ref="D171:E171"/>
    <mergeCell ref="F171:G171"/>
    <mergeCell ref="H171:I171"/>
    <mergeCell ref="J171:K171"/>
    <mergeCell ref="L171:M171"/>
  </mergeCells>
  <phoneticPr fontId="1" type="noConversion"/>
  <hyperlinks>
    <hyperlink ref="C160" r:id="rId1" tooltip="Voir sa fiche" display="https://www.telemat.org/FFE/sif/?cs=4.25c28e72e055e416180205b85e1e99a84c06c4286def14603357a38bcb434f673a13" xr:uid="{74E15F69-1041-430B-81AA-EF2055366DE1}"/>
  </hyperlinks>
  <printOptions horizontalCentered="1" verticalCentered="1"/>
  <pageMargins left="0.23622047244094491" right="0.23622047244094491" top="0" bottom="0" header="0.11811023622047245" footer="0.11811023622047245"/>
  <pageSetup paperSize="9" scale="60" fitToHeight="0" orientation="landscape" r:id="rId2"/>
  <drawing r:id="rId3"/>
  <legacyDrawing r:id="rId4"/>
  <tableParts count="7"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C381-ECD7-4D01-8DDD-5828F464381E}">
  <sheetPr>
    <pageSetUpPr fitToPage="1"/>
  </sheetPr>
  <dimension ref="A1:AC91"/>
  <sheetViews>
    <sheetView zoomScale="85" zoomScaleNormal="85" workbookViewId="0">
      <selection activeCell="Q32" sqref="Q32"/>
    </sheetView>
  </sheetViews>
  <sheetFormatPr baseColWidth="10" defaultRowHeight="15" x14ac:dyDescent="0.25"/>
  <cols>
    <col min="1" max="1" width="13.5703125" bestFit="1" customWidth="1"/>
    <col min="2" max="2" width="9.28515625" style="3" customWidth="1"/>
    <col min="3" max="3" width="43.5703125" customWidth="1"/>
    <col min="4" max="4" width="14.28515625" style="3" hidden="1" customWidth="1"/>
    <col min="5" max="5" width="14" customWidth="1"/>
    <col min="6" max="6" width="14" hidden="1" customWidth="1"/>
    <col min="7" max="7" width="14" customWidth="1"/>
    <col min="8" max="8" width="14" hidden="1" customWidth="1"/>
    <col min="9" max="9" width="14" style="3" customWidth="1"/>
    <col min="10" max="10" width="14" hidden="1" customWidth="1"/>
    <col min="11" max="11" width="14" customWidth="1"/>
    <col min="12" max="12" width="14" hidden="1" customWidth="1"/>
    <col min="13" max="13" width="14" customWidth="1"/>
    <col min="14" max="14" width="9.42578125" hidden="1" customWidth="1"/>
    <col min="15" max="15" width="17.85546875" style="3" customWidth="1"/>
    <col min="16" max="16" width="14.28515625" style="3" customWidth="1"/>
  </cols>
  <sheetData>
    <row r="1" spans="1:29" ht="15" customHeight="1" x14ac:dyDescent="0.25">
      <c r="B1" s="21"/>
      <c r="C1" s="72" t="s">
        <v>171</v>
      </c>
      <c r="D1" s="72"/>
      <c r="E1" s="72"/>
      <c r="F1" s="72"/>
      <c r="G1" s="72"/>
      <c r="H1" s="72"/>
      <c r="I1" s="72"/>
      <c r="J1" s="23"/>
      <c r="K1" s="23"/>
      <c r="L1" s="23"/>
      <c r="M1" s="23"/>
      <c r="R1" s="21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6.25" customHeight="1" x14ac:dyDescent="0.25">
      <c r="A2" s="23"/>
      <c r="B2" s="21"/>
      <c r="C2" s="72"/>
      <c r="D2" s="72"/>
      <c r="E2" s="72"/>
      <c r="F2" s="72"/>
      <c r="G2" s="72"/>
      <c r="H2" s="72"/>
      <c r="I2" s="72"/>
      <c r="J2" s="23"/>
      <c r="K2" s="23"/>
      <c r="L2" s="23"/>
      <c r="M2" s="23"/>
      <c r="Q2" s="23"/>
      <c r="R2" s="2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29.25" customHeight="1" thickBot="1" x14ac:dyDescent="0.3">
      <c r="A3" s="23"/>
      <c r="B3" s="21"/>
      <c r="C3" s="72"/>
      <c r="D3" s="72"/>
      <c r="E3" s="72"/>
      <c r="F3" s="72"/>
      <c r="G3" s="72"/>
      <c r="H3" s="72"/>
      <c r="I3" s="72"/>
      <c r="J3" s="23"/>
      <c r="K3" s="23"/>
      <c r="L3" s="23"/>
      <c r="M3" s="23"/>
      <c r="Q3" s="23"/>
      <c r="R3" s="2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5" hidden="1" customHeight="1" thickBot="1" x14ac:dyDescent="0.3">
      <c r="A4" s="23"/>
      <c r="B4" s="21"/>
      <c r="C4" s="23"/>
      <c r="D4" s="23"/>
      <c r="E4" s="23"/>
      <c r="F4" s="23"/>
      <c r="G4" s="23"/>
      <c r="H4" s="23"/>
      <c r="I4" s="23"/>
      <c r="J4" s="23"/>
    </row>
    <row r="5" spans="1:29" ht="15.75" hidden="1" thickBot="1" x14ac:dyDescent="0.3"/>
    <row r="6" spans="1:29" s="29" customFormat="1" ht="38.25" thickBot="1" x14ac:dyDescent="0.3">
      <c r="A6" s="28"/>
      <c r="B6" s="28"/>
      <c r="C6" s="28"/>
      <c r="D6" s="70" t="s">
        <v>0</v>
      </c>
      <c r="E6" s="71"/>
      <c r="F6" s="70" t="s">
        <v>1</v>
      </c>
      <c r="G6" s="71"/>
      <c r="H6" s="70" t="s">
        <v>2</v>
      </c>
      <c r="I6" s="71"/>
      <c r="J6" s="24" t="s">
        <v>24</v>
      </c>
      <c r="K6" s="25" t="s">
        <v>77</v>
      </c>
      <c r="L6" s="70" t="s">
        <v>26</v>
      </c>
      <c r="M6" s="71"/>
      <c r="N6" s="73" t="s">
        <v>30</v>
      </c>
      <c r="O6" s="74"/>
      <c r="P6" s="12" t="s">
        <v>78</v>
      </c>
    </row>
    <row r="7" spans="1:29" ht="15.75" thickBot="1" x14ac:dyDescent="0.3">
      <c r="A7" s="5" t="s">
        <v>15</v>
      </c>
      <c r="B7" s="6" t="s">
        <v>16</v>
      </c>
      <c r="C7" s="5" t="s">
        <v>3</v>
      </c>
      <c r="D7" s="6" t="s">
        <v>33</v>
      </c>
      <c r="E7" s="5" t="s">
        <v>18</v>
      </c>
      <c r="F7" s="6" t="s">
        <v>34</v>
      </c>
      <c r="G7" s="5" t="s">
        <v>19</v>
      </c>
      <c r="H7" s="6" t="s">
        <v>36</v>
      </c>
      <c r="I7" s="5" t="s">
        <v>20</v>
      </c>
      <c r="J7" s="6" t="s">
        <v>35</v>
      </c>
      <c r="K7" s="5" t="s">
        <v>21</v>
      </c>
      <c r="L7" s="6" t="s">
        <v>37</v>
      </c>
      <c r="M7" s="5" t="s">
        <v>23</v>
      </c>
      <c r="N7" s="9" t="s">
        <v>28</v>
      </c>
      <c r="O7" s="51" t="s">
        <v>62</v>
      </c>
      <c r="P7" s="20" t="s">
        <v>66</v>
      </c>
    </row>
    <row r="8" spans="1:29" ht="15.75" thickTop="1" x14ac:dyDescent="0.25">
      <c r="A8" s="4" t="s">
        <v>11</v>
      </c>
      <c r="B8" s="10">
        <v>1</v>
      </c>
      <c r="C8" s="61" t="s">
        <v>96</v>
      </c>
      <c r="D8" s="4"/>
      <c r="E8" s="4">
        <v>62.83</v>
      </c>
      <c r="F8" s="4"/>
      <c r="G8" s="4">
        <v>66.334000000000003</v>
      </c>
      <c r="H8" s="4"/>
      <c r="I8" s="4"/>
      <c r="J8" s="4"/>
      <c r="K8" s="4"/>
      <c r="L8" s="4"/>
      <c r="M8" s="4"/>
      <c r="N8" s="4"/>
      <c r="O8" s="10">
        <f>Tableau510[[#This Row],[moyenne]]+Tableau510[[#This Row],[moyenne2]]</f>
        <v>129.16399999999999</v>
      </c>
      <c r="P8" s="18">
        <f>COUNT(Tableau510[[#This Row],[pts étape]],Tableau510[[#This Row],[pts étape2]],Tableau510[[#This Row],[pts étape3]],Tableau510[[#This Row],[pts étape4]],Tableau510[[#This Row],[pts étape5]])</f>
        <v>0</v>
      </c>
    </row>
    <row r="9" spans="1:29" x14ac:dyDescent="0.25">
      <c r="A9" s="4" t="s">
        <v>11</v>
      </c>
      <c r="B9" s="10">
        <v>2</v>
      </c>
      <c r="C9" s="61" t="s">
        <v>100</v>
      </c>
      <c r="D9" s="4"/>
      <c r="E9" s="4">
        <v>63.16</v>
      </c>
      <c r="F9" s="4"/>
      <c r="G9" s="4">
        <v>62.417000000000002</v>
      </c>
      <c r="H9" s="4"/>
      <c r="I9" s="4"/>
      <c r="J9" s="4"/>
      <c r="K9" s="4"/>
      <c r="L9" s="4"/>
      <c r="M9" s="4"/>
      <c r="N9" s="4"/>
      <c r="O9" s="10">
        <f>Tableau510[[#This Row],[moyenne]]+Tableau510[[#This Row],[moyenne2]]</f>
        <v>125.577</v>
      </c>
      <c r="P9" s="7">
        <f>COUNT(Tableau510[[#This Row],[pts étape]],Tableau510[[#This Row],[pts étape2]],Tableau510[[#This Row],[pts étape3]],Tableau510[[#This Row],[pts étape4]],Tableau510[[#This Row],[pts étape5]])</f>
        <v>0</v>
      </c>
    </row>
    <row r="10" spans="1:29" x14ac:dyDescent="0.25">
      <c r="A10" s="4" t="s">
        <v>11</v>
      </c>
      <c r="B10" s="10">
        <v>3</v>
      </c>
      <c r="C10" s="61" t="s">
        <v>98</v>
      </c>
      <c r="D10" s="4"/>
      <c r="E10" s="4">
        <v>59.67</v>
      </c>
      <c r="F10" s="4"/>
      <c r="G10" s="4">
        <v>65.75</v>
      </c>
      <c r="H10" s="4"/>
      <c r="I10" s="4"/>
      <c r="J10" s="4"/>
      <c r="K10" s="4"/>
      <c r="L10" s="4"/>
      <c r="M10" s="4"/>
      <c r="N10" s="4"/>
      <c r="O10" s="10">
        <f>Tableau510[[#This Row],[moyenne]]+Tableau510[[#This Row],[moyenne2]]</f>
        <v>125.42</v>
      </c>
      <c r="P10" s="7">
        <f>COUNT(Tableau510[[#This Row],[pts étape]],Tableau510[[#This Row],[pts étape2]],Tableau510[[#This Row],[pts étape3]],Tableau510[[#This Row],[pts étape4]],Tableau510[[#This Row],[pts étape5]])</f>
        <v>0</v>
      </c>
    </row>
    <row r="11" spans="1:29" x14ac:dyDescent="0.25">
      <c r="A11" s="4" t="s">
        <v>11</v>
      </c>
      <c r="B11" s="10">
        <v>4</v>
      </c>
      <c r="C11" s="61" t="s">
        <v>99</v>
      </c>
      <c r="D11" s="4"/>
      <c r="E11" s="4">
        <v>53</v>
      </c>
      <c r="F11" s="4"/>
      <c r="G11" s="4">
        <v>61</v>
      </c>
      <c r="H11" s="4"/>
      <c r="I11" s="45"/>
      <c r="J11" s="4"/>
      <c r="K11" s="4"/>
      <c r="L11" s="4"/>
      <c r="M11" s="4"/>
      <c r="N11" s="4"/>
      <c r="O11" s="10">
        <f>Tableau510[[#This Row],[moyenne]]+Tableau510[[#This Row],[moyenne2]]</f>
        <v>114</v>
      </c>
      <c r="P11" s="7">
        <f>COUNT(Tableau510[[#This Row],[pts étape]],Tableau510[[#This Row],[pts étape2]],Tableau510[[#This Row],[pts étape3]],Tableau510[[#This Row],[pts étape4]],Tableau510[[#This Row],[pts étape5]])</f>
        <v>0</v>
      </c>
    </row>
    <row r="12" spans="1:29" x14ac:dyDescent="0.25">
      <c r="A12" s="4" t="s">
        <v>11</v>
      </c>
      <c r="B12" s="10">
        <v>5</v>
      </c>
      <c r="C12" s="61" t="s">
        <v>101</v>
      </c>
      <c r="D12" s="4"/>
      <c r="E12" s="4">
        <v>69.16</v>
      </c>
      <c r="F12" s="4"/>
      <c r="G12" s="45"/>
      <c r="H12" s="4"/>
      <c r="I12" s="4"/>
      <c r="J12" s="4"/>
      <c r="K12" s="4"/>
      <c r="L12" s="4"/>
      <c r="M12" s="4"/>
      <c r="N12" s="4"/>
      <c r="O12" s="10">
        <f>Tableau510[[#This Row],[moyenne]]+Tableau510[[#This Row],[moyenne2]]</f>
        <v>69.16</v>
      </c>
      <c r="P12" s="7">
        <f>COUNT(Tableau510[[#This Row],[pts étape]],Tableau510[[#This Row],[pts étape2]],Tableau510[[#This Row],[pts étape3]],Tableau510[[#This Row],[pts étape4]],Tableau510[[#This Row],[pts étape5]])</f>
        <v>0</v>
      </c>
    </row>
    <row r="13" spans="1:29" x14ac:dyDescent="0.25">
      <c r="A13" s="4" t="s">
        <v>11</v>
      </c>
      <c r="B13" s="10">
        <v>6</v>
      </c>
      <c r="C13" s="61" t="s">
        <v>191</v>
      </c>
      <c r="D13" s="4"/>
      <c r="E13" s="45"/>
      <c r="F13" s="4"/>
      <c r="G13" s="4">
        <v>66.933999999999997</v>
      </c>
      <c r="H13" s="4"/>
      <c r="I13" s="45"/>
      <c r="J13" s="4"/>
      <c r="K13" s="4"/>
      <c r="L13" s="4"/>
      <c r="M13" s="4"/>
      <c r="N13" s="4"/>
      <c r="O13" s="10">
        <f>Tableau510[[#This Row],[moyenne]]+Tableau510[[#This Row],[moyenne2]]</f>
        <v>66.933999999999997</v>
      </c>
      <c r="P13" s="7">
        <f>COUNT(Tableau510[[#This Row],[pts étape]],Tableau510[[#This Row],[pts étape2]],Tableau510[[#This Row],[pts étape3]],Tableau510[[#This Row],[pts étape4]],Tableau510[[#This Row],[pts étape5]])</f>
        <v>0</v>
      </c>
    </row>
    <row r="14" spans="1:29" x14ac:dyDescent="0.25">
      <c r="A14" s="4" t="s">
        <v>11</v>
      </c>
      <c r="B14" s="10">
        <v>7</v>
      </c>
      <c r="C14" s="61" t="s">
        <v>192</v>
      </c>
      <c r="D14" s="4"/>
      <c r="E14" s="45"/>
      <c r="F14" s="4"/>
      <c r="G14" s="4">
        <v>64.75</v>
      </c>
      <c r="H14" s="4"/>
      <c r="I14" s="45"/>
      <c r="J14" s="4"/>
      <c r="K14" s="4"/>
      <c r="L14" s="4"/>
      <c r="M14" s="4"/>
      <c r="N14" s="4"/>
      <c r="O14" s="10">
        <f>Tableau510[[#This Row],[moyenne]]+Tableau510[[#This Row],[moyenne2]]</f>
        <v>64.75</v>
      </c>
      <c r="P14" s="7">
        <f>COUNT(Tableau510[[#This Row],[pts étape]],Tableau510[[#This Row],[pts étape2]],Tableau510[[#This Row],[pts étape3]],Tableau510[[#This Row],[pts étape4]],Tableau510[[#This Row],[pts étape5]])</f>
        <v>0</v>
      </c>
    </row>
    <row r="15" spans="1:29" x14ac:dyDescent="0.25">
      <c r="A15" s="4" t="s">
        <v>11</v>
      </c>
      <c r="B15" s="10">
        <v>8</v>
      </c>
      <c r="C15" s="61" t="s">
        <v>186</v>
      </c>
      <c r="D15" s="4"/>
      <c r="E15" s="45"/>
      <c r="F15" s="4"/>
      <c r="G15" s="4">
        <v>64.167000000000002</v>
      </c>
      <c r="H15" s="4"/>
      <c r="I15" s="45"/>
      <c r="J15" s="4"/>
      <c r="K15" s="4"/>
      <c r="L15" s="4"/>
      <c r="M15" s="4"/>
      <c r="N15" s="4"/>
      <c r="O15" s="10">
        <f>Tableau510[[#This Row],[moyenne]]+Tableau510[[#This Row],[moyenne2]]</f>
        <v>64.167000000000002</v>
      </c>
      <c r="P15" s="7">
        <f>COUNT(Tableau510[[#This Row],[pts étape]],Tableau510[[#This Row],[pts étape2]],Tableau510[[#This Row],[pts étape3]],Tableau510[[#This Row],[pts étape4]],Tableau510[[#This Row],[pts étape5]])</f>
        <v>0</v>
      </c>
    </row>
    <row r="16" spans="1:29" x14ac:dyDescent="0.25">
      <c r="A16" s="4" t="s">
        <v>11</v>
      </c>
      <c r="B16" s="10">
        <v>8</v>
      </c>
      <c r="C16" s="61" t="s">
        <v>189</v>
      </c>
      <c r="D16" s="4"/>
      <c r="E16" s="45"/>
      <c r="F16" s="4"/>
      <c r="G16" s="4">
        <v>64.167000000000002</v>
      </c>
      <c r="H16" s="4"/>
      <c r="I16" s="45"/>
      <c r="J16" s="4"/>
      <c r="K16" s="4"/>
      <c r="L16" s="4"/>
      <c r="M16" s="4"/>
      <c r="N16" s="4"/>
      <c r="O16" s="10">
        <f>Tableau510[[#This Row],[moyenne]]+Tableau510[[#This Row],[moyenne2]]</f>
        <v>64.167000000000002</v>
      </c>
      <c r="P16" s="7">
        <f>COUNT(Tableau510[[#This Row],[pts étape]],Tableau510[[#This Row],[pts étape2]],Tableau510[[#This Row],[pts étape3]],Tableau510[[#This Row],[pts étape4]],Tableau510[[#This Row],[pts étape5]])</f>
        <v>0</v>
      </c>
    </row>
    <row r="17" spans="1:16" x14ac:dyDescent="0.25">
      <c r="A17" s="4" t="s">
        <v>11</v>
      </c>
      <c r="B17" s="10">
        <v>10</v>
      </c>
      <c r="C17" s="61" t="s">
        <v>187</v>
      </c>
      <c r="D17" s="4"/>
      <c r="E17" s="45"/>
      <c r="F17" s="4"/>
      <c r="G17" s="4">
        <v>63.834000000000003</v>
      </c>
      <c r="H17" s="4"/>
      <c r="I17" s="45"/>
      <c r="J17" s="4"/>
      <c r="K17" s="4"/>
      <c r="L17" s="4"/>
      <c r="M17" s="4"/>
      <c r="N17" s="4"/>
      <c r="O17" s="10">
        <f>Tableau510[[#This Row],[moyenne]]+Tableau510[[#This Row],[moyenne2]]</f>
        <v>63.834000000000003</v>
      </c>
      <c r="P17" s="7">
        <f>COUNT(Tableau510[[#This Row],[pts étape]],Tableau510[[#This Row],[pts étape2]],Tableau510[[#This Row],[pts étape3]],Tableau510[[#This Row],[pts étape4]],Tableau510[[#This Row],[pts étape5]])</f>
        <v>0</v>
      </c>
    </row>
    <row r="18" spans="1:16" x14ac:dyDescent="0.25">
      <c r="A18" s="4" t="s">
        <v>11</v>
      </c>
      <c r="B18" s="10">
        <v>11</v>
      </c>
      <c r="C18" s="61" t="s">
        <v>190</v>
      </c>
      <c r="D18" s="4"/>
      <c r="E18" s="45"/>
      <c r="F18" s="4"/>
      <c r="G18" s="4">
        <v>63.334000000000003</v>
      </c>
      <c r="H18" s="4"/>
      <c r="I18" s="4"/>
      <c r="J18" s="4"/>
      <c r="K18" s="4"/>
      <c r="L18" s="4"/>
      <c r="M18" s="4"/>
      <c r="N18" s="4"/>
      <c r="O18" s="10">
        <f>Tableau510[[#This Row],[moyenne]]+Tableau510[[#This Row],[moyenne2]]</f>
        <v>63.334000000000003</v>
      </c>
      <c r="P18" s="7">
        <f>COUNT(Tableau510[[#This Row],[pts étape]],Tableau510[[#This Row],[pts étape2]],Tableau510[[#This Row],[pts étape3]],Tableau510[[#This Row],[pts étape4]],Tableau510[[#This Row],[pts étape5]])</f>
        <v>0</v>
      </c>
    </row>
    <row r="19" spans="1:16" x14ac:dyDescent="0.25">
      <c r="A19" s="4" t="s">
        <v>11</v>
      </c>
      <c r="B19" s="10">
        <v>11</v>
      </c>
      <c r="C19" s="61" t="s">
        <v>194</v>
      </c>
      <c r="D19" s="4"/>
      <c r="E19" s="45"/>
      <c r="F19" s="4"/>
      <c r="G19" s="4">
        <v>63.334000000000003</v>
      </c>
      <c r="H19" s="4"/>
      <c r="I19" s="45"/>
      <c r="J19" s="4"/>
      <c r="K19" s="4"/>
      <c r="L19" s="4"/>
      <c r="M19" s="4"/>
      <c r="N19" s="4"/>
      <c r="O19" s="10">
        <f>Tableau510[[#This Row],[moyenne]]+Tableau510[[#This Row],[moyenne2]]</f>
        <v>63.334000000000003</v>
      </c>
      <c r="P19" s="7">
        <f>COUNT(Tableau510[[#This Row],[pts étape]],Tableau510[[#This Row],[pts étape2]],Tableau510[[#This Row],[pts étape3]],Tableau510[[#This Row],[pts étape4]],Tableau510[[#This Row],[pts étape5]])</f>
        <v>0</v>
      </c>
    </row>
    <row r="20" spans="1:16" x14ac:dyDescent="0.25">
      <c r="A20" s="4" t="s">
        <v>11</v>
      </c>
      <c r="B20" s="10">
        <v>13</v>
      </c>
      <c r="C20" s="61" t="s">
        <v>193</v>
      </c>
      <c r="D20" s="4"/>
      <c r="E20" s="45"/>
      <c r="F20" s="4"/>
      <c r="G20" s="4">
        <v>62.5</v>
      </c>
      <c r="H20" s="4"/>
      <c r="I20" s="45"/>
      <c r="J20" s="4"/>
      <c r="K20" s="4"/>
      <c r="L20" s="4"/>
      <c r="M20" s="4"/>
      <c r="N20" s="4"/>
      <c r="O20" s="10">
        <f>Tableau510[[#This Row],[moyenne]]+Tableau510[[#This Row],[moyenne2]]</f>
        <v>62.5</v>
      </c>
      <c r="P20" s="7">
        <f>COUNT(Tableau510[[#This Row],[pts étape]],Tableau510[[#This Row],[pts étape2]],Tableau510[[#This Row],[pts étape3]],Tableau510[[#This Row],[pts étape4]],Tableau510[[#This Row],[pts étape5]])</f>
        <v>0</v>
      </c>
    </row>
    <row r="21" spans="1:16" x14ac:dyDescent="0.25">
      <c r="A21" s="4" t="s">
        <v>11</v>
      </c>
      <c r="B21" s="10">
        <v>14</v>
      </c>
      <c r="C21" s="61" t="s">
        <v>188</v>
      </c>
      <c r="D21" s="4"/>
      <c r="E21" s="45"/>
      <c r="F21" s="4"/>
      <c r="G21" s="4">
        <v>62.167000000000002</v>
      </c>
      <c r="H21" s="4"/>
      <c r="I21" s="45"/>
      <c r="J21" s="4"/>
      <c r="K21" s="4"/>
      <c r="L21" s="4"/>
      <c r="M21" s="4"/>
      <c r="N21" s="4"/>
      <c r="O21" s="10">
        <f>Tableau510[[#This Row],[moyenne]]+Tableau510[[#This Row],[moyenne2]]</f>
        <v>62.167000000000002</v>
      </c>
      <c r="P21" s="7">
        <f>COUNT(Tableau510[[#This Row],[pts étape]],Tableau510[[#This Row],[pts étape2]],Tableau510[[#This Row],[pts étape3]],Tableau510[[#This Row],[pts étape4]],Tableau510[[#This Row],[pts étape5]])</f>
        <v>0</v>
      </c>
    </row>
    <row r="22" spans="1:16" x14ac:dyDescent="0.25">
      <c r="A22" s="4" t="s">
        <v>11</v>
      </c>
      <c r="B22" s="10">
        <v>15</v>
      </c>
      <c r="C22" s="61" t="s">
        <v>185</v>
      </c>
      <c r="D22" s="4"/>
      <c r="E22" s="45"/>
      <c r="F22" s="4"/>
      <c r="G22" s="4">
        <v>61.334000000000003</v>
      </c>
      <c r="H22" s="4"/>
      <c r="I22" s="45"/>
      <c r="J22" s="4"/>
      <c r="K22" s="4"/>
      <c r="L22" s="4"/>
      <c r="M22" s="4"/>
      <c r="N22" s="4"/>
      <c r="O22" s="10">
        <f>Tableau510[[#This Row],[moyenne]]+Tableau510[[#This Row],[moyenne2]]</f>
        <v>61.334000000000003</v>
      </c>
      <c r="P22" s="7">
        <f>COUNT(Tableau510[[#This Row],[pts étape]],Tableau510[[#This Row],[pts étape2]],Tableau510[[#This Row],[pts étape3]],Tableau510[[#This Row],[pts étape4]],Tableau510[[#This Row],[pts étape5]])</f>
        <v>0</v>
      </c>
    </row>
    <row r="23" spans="1:16" x14ac:dyDescent="0.25">
      <c r="A23" s="4" t="s">
        <v>11</v>
      </c>
      <c r="B23" s="10">
        <v>16</v>
      </c>
      <c r="C23" s="61" t="s">
        <v>97</v>
      </c>
      <c r="D23" s="4"/>
      <c r="E23" s="4">
        <v>58.33</v>
      </c>
      <c r="F23" s="4"/>
      <c r="G23" s="45"/>
      <c r="H23" s="4"/>
      <c r="I23" s="4"/>
      <c r="J23" s="4"/>
      <c r="K23" s="4"/>
      <c r="L23" s="4"/>
      <c r="M23" s="4"/>
      <c r="N23" s="4"/>
      <c r="O23" s="10">
        <f>Tableau510[[#This Row],[moyenne]]+Tableau510[[#This Row],[moyenne2]]</f>
        <v>58.33</v>
      </c>
      <c r="P23" s="7">
        <f>COUNT(Tableau510[[#This Row],[pts étape]],Tableau510[[#This Row],[pts étape2]],Tableau510[[#This Row],[pts étape3]],Tableau510[[#This Row],[pts étape4]],Tableau510[[#This Row],[pts étape5]])</f>
        <v>0</v>
      </c>
    </row>
    <row r="24" spans="1:16" hidden="1" x14ac:dyDescent="0.25">
      <c r="A24" s="4" t="s">
        <v>11</v>
      </c>
      <c r="B24" s="10"/>
      <c r="C24" s="4"/>
      <c r="D24" s="4"/>
      <c r="E24" s="45"/>
      <c r="F24" s="4"/>
      <c r="G24" s="4"/>
      <c r="H24" s="4"/>
      <c r="I24" s="4"/>
      <c r="J24" s="4"/>
      <c r="K24" s="4"/>
      <c r="L24" s="4"/>
      <c r="M24" s="4"/>
      <c r="N24" s="4"/>
      <c r="O24" s="10">
        <f>Tableau510[[#This Row],[moyenne]]+Tableau510[[#This Row],[moyenne2]]</f>
        <v>0</v>
      </c>
      <c r="P24" s="7">
        <f>COUNT(Tableau510[[#This Row],[pts étape]],Tableau510[[#This Row],[pts étape2]],Tableau510[[#This Row],[pts étape3]],Tableau510[[#This Row],[pts étape4]],Tableau510[[#This Row],[pts étape5]])</f>
        <v>0</v>
      </c>
    </row>
    <row r="25" spans="1:16" hidden="1" x14ac:dyDescent="0.25">
      <c r="A25" s="4" t="s">
        <v>11</v>
      </c>
      <c r="B25" s="10"/>
      <c r="C25" s="4"/>
      <c r="D25" s="4"/>
      <c r="E25" s="45"/>
      <c r="F25" s="4"/>
      <c r="G25" s="4"/>
      <c r="H25" s="4"/>
      <c r="I25" s="4"/>
      <c r="J25" s="4"/>
      <c r="K25" s="4"/>
      <c r="L25" s="4"/>
      <c r="M25" s="4"/>
      <c r="N25" s="4"/>
      <c r="O25" s="10">
        <f>Tableau510[[#This Row],[moyenne]]+Tableau510[[#This Row],[moyenne2]]</f>
        <v>0</v>
      </c>
      <c r="P25" s="7">
        <f>COUNT(Tableau510[[#This Row],[pts étape]],Tableau510[[#This Row],[pts étape2]],Tableau510[[#This Row],[pts étape3]],Tableau510[[#This Row],[pts étape4]],Tableau510[[#This Row],[pts étape5]])</f>
        <v>0</v>
      </c>
    </row>
    <row r="26" spans="1:16" hidden="1" x14ac:dyDescent="0.25">
      <c r="A26" s="4" t="s">
        <v>11</v>
      </c>
      <c r="B26" s="10"/>
      <c r="C26" s="4"/>
      <c r="D26" s="4"/>
      <c r="E26" s="45"/>
      <c r="F26" s="4"/>
      <c r="G26" s="4"/>
      <c r="H26" s="4"/>
      <c r="I26" s="4"/>
      <c r="J26" s="4"/>
      <c r="K26" s="4"/>
      <c r="L26" s="4"/>
      <c r="M26" s="4"/>
      <c r="N26" s="4"/>
      <c r="O26" s="10">
        <f>Tableau510[[#This Row],[moyenne]]+Tableau510[[#This Row],[moyenne2]]</f>
        <v>0</v>
      </c>
      <c r="P26" s="14">
        <f>COUNT(Tableau510[[#This Row],[pts étape]],Tableau510[[#This Row],[pts étape2]],Tableau510[[#This Row],[pts étape3]],Tableau510[[#This Row],[pts étape4]],Tableau510[[#This Row],[pts étape5]])</f>
        <v>0</v>
      </c>
    </row>
    <row r="27" spans="1:16" ht="15.75" thickBot="1" x14ac:dyDescent="0.3"/>
    <row r="28" spans="1:16" ht="38.25" thickBot="1" x14ac:dyDescent="0.3">
      <c r="A28" s="28"/>
      <c r="B28" s="28"/>
      <c r="C28" s="28"/>
      <c r="D28" s="70" t="s">
        <v>0</v>
      </c>
      <c r="E28" s="71"/>
      <c r="F28" s="70" t="s">
        <v>1</v>
      </c>
      <c r="G28" s="71"/>
      <c r="H28" s="70" t="s">
        <v>2</v>
      </c>
      <c r="I28" s="71"/>
      <c r="J28" s="24" t="s">
        <v>24</v>
      </c>
      <c r="K28" s="25" t="s">
        <v>77</v>
      </c>
      <c r="L28" s="70" t="s">
        <v>26</v>
      </c>
      <c r="M28" s="71"/>
      <c r="N28" s="73" t="s">
        <v>30</v>
      </c>
      <c r="O28" s="74"/>
      <c r="P28" s="12" t="s">
        <v>78</v>
      </c>
    </row>
    <row r="29" spans="1:16" ht="15.75" thickBot="1" x14ac:dyDescent="0.3">
      <c r="A29" s="5" t="s">
        <v>15</v>
      </c>
      <c r="B29" s="6" t="s">
        <v>16</v>
      </c>
      <c r="C29" s="5" t="s">
        <v>3</v>
      </c>
      <c r="D29" s="6" t="s">
        <v>33</v>
      </c>
      <c r="E29" s="5" t="s">
        <v>18</v>
      </c>
      <c r="F29" s="6" t="s">
        <v>34</v>
      </c>
      <c r="G29" s="5" t="s">
        <v>19</v>
      </c>
      <c r="H29" s="6" t="s">
        <v>36</v>
      </c>
      <c r="I29" s="5" t="s">
        <v>20</v>
      </c>
      <c r="J29" s="6" t="s">
        <v>35</v>
      </c>
      <c r="K29" s="5" t="s">
        <v>21</v>
      </c>
      <c r="L29" s="6" t="s">
        <v>37</v>
      </c>
      <c r="M29" s="5" t="s">
        <v>23</v>
      </c>
      <c r="N29" s="9" t="s">
        <v>28</v>
      </c>
      <c r="O29" s="51" t="s">
        <v>62</v>
      </c>
      <c r="P29" s="20" t="s">
        <v>66</v>
      </c>
    </row>
    <row r="30" spans="1:16" ht="15.75" thickTop="1" x14ac:dyDescent="0.25">
      <c r="A30" s="4" t="s">
        <v>12</v>
      </c>
      <c r="B30" s="10">
        <v>1</v>
      </c>
      <c r="C30" s="4" t="s">
        <v>39</v>
      </c>
      <c r="D30" s="4"/>
      <c r="E30" s="4">
        <v>62.67</v>
      </c>
      <c r="F30" s="4"/>
      <c r="G30" s="4">
        <v>62.222000000000001</v>
      </c>
      <c r="H30" s="4"/>
      <c r="I30" s="45"/>
      <c r="J30" s="4"/>
      <c r="K30" s="4"/>
      <c r="L30" s="4"/>
      <c r="M30" s="4"/>
      <c r="N30" s="4"/>
      <c r="O30" s="10">
        <f>Tableau51011[[#This Row],[moyenne]]+Tableau51011[[#This Row],[moyenne2]]</f>
        <v>124.892</v>
      </c>
      <c r="P30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1" spans="1:16" x14ac:dyDescent="0.25">
      <c r="A31" s="4" t="s">
        <v>12</v>
      </c>
      <c r="B31" s="10">
        <v>2</v>
      </c>
      <c r="C31" s="4" t="s">
        <v>94</v>
      </c>
      <c r="D31" s="4"/>
      <c r="E31" s="4">
        <v>59.83</v>
      </c>
      <c r="F31" s="4"/>
      <c r="G31" s="4">
        <v>63.222000000000001</v>
      </c>
      <c r="H31" s="4"/>
      <c r="I31" s="4"/>
      <c r="J31" s="4"/>
      <c r="K31" s="4"/>
      <c r="L31" s="4"/>
      <c r="M31" s="4"/>
      <c r="N31" s="4"/>
      <c r="O31" s="10">
        <f>Tableau51011[[#This Row],[moyenne]]+Tableau51011[[#This Row],[moyenne2]]</f>
        <v>123.05199999999999</v>
      </c>
      <c r="P31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2" spans="1:16" x14ac:dyDescent="0.25">
      <c r="A32" s="4" t="s">
        <v>12</v>
      </c>
      <c r="B32" s="10">
        <v>3</v>
      </c>
      <c r="C32" s="4" t="s">
        <v>179</v>
      </c>
      <c r="D32" s="4"/>
      <c r="E32" s="45"/>
      <c r="F32" s="4"/>
      <c r="G32" s="4">
        <v>66.332999999999998</v>
      </c>
      <c r="H32" s="4"/>
      <c r="I32" s="45"/>
      <c r="J32" s="4"/>
      <c r="K32" s="4"/>
      <c r="L32" s="4"/>
      <c r="M32" s="4"/>
      <c r="N32" s="4"/>
      <c r="O32" s="10">
        <f>Tableau51011[[#This Row],[moyenne]]+Tableau51011[[#This Row],[moyenne2]]</f>
        <v>66.332999999999998</v>
      </c>
      <c r="P32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3" spans="1:16" x14ac:dyDescent="0.25">
      <c r="A33" s="4" t="s">
        <v>12</v>
      </c>
      <c r="B33" s="10">
        <v>4</v>
      </c>
      <c r="C33" s="4" t="s">
        <v>178</v>
      </c>
      <c r="D33" s="4"/>
      <c r="E33" s="45"/>
      <c r="F33" s="4"/>
      <c r="G33" s="4">
        <v>64.167000000000002</v>
      </c>
      <c r="H33" s="4"/>
      <c r="I33" s="4"/>
      <c r="J33" s="4"/>
      <c r="K33" s="4"/>
      <c r="L33" s="4"/>
      <c r="M33" s="4"/>
      <c r="N33" s="4"/>
      <c r="O33" s="10">
        <f>Tableau51011[[#This Row],[moyenne]]+Tableau51011[[#This Row],[moyenne2]]</f>
        <v>64.167000000000002</v>
      </c>
      <c r="P33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4" spans="1:16" x14ac:dyDescent="0.25">
      <c r="A34" s="4" t="s">
        <v>12</v>
      </c>
      <c r="B34" s="10">
        <v>5</v>
      </c>
      <c r="C34" s="4" t="s">
        <v>184</v>
      </c>
      <c r="D34" s="4"/>
      <c r="E34" s="45"/>
      <c r="F34" s="4"/>
      <c r="G34" s="4">
        <v>62.445</v>
      </c>
      <c r="H34" s="4"/>
      <c r="I34" s="45"/>
      <c r="J34" s="4"/>
      <c r="K34" s="4"/>
      <c r="L34" s="4"/>
      <c r="M34" s="4"/>
      <c r="N34" s="4"/>
      <c r="O34" s="10">
        <f>Tableau51011[[#This Row],[moyenne]]+Tableau51011[[#This Row],[moyenne2]]</f>
        <v>62.445</v>
      </c>
      <c r="P34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5" spans="1:16" x14ac:dyDescent="0.25">
      <c r="A35" s="4" t="s">
        <v>12</v>
      </c>
      <c r="B35" s="10">
        <v>6</v>
      </c>
      <c r="C35" s="4" t="s">
        <v>93</v>
      </c>
      <c r="D35" s="4"/>
      <c r="E35" s="4">
        <v>61.83</v>
      </c>
      <c r="F35" s="4"/>
      <c r="G35" s="45"/>
      <c r="H35" s="4"/>
      <c r="I35" s="45"/>
      <c r="J35" s="4"/>
      <c r="K35" s="4"/>
      <c r="L35" s="4"/>
      <c r="M35" s="4"/>
      <c r="N35" s="4"/>
      <c r="O35" s="10">
        <f>Tableau51011[[#This Row],[moyenne]]+Tableau51011[[#This Row],[moyenne2]]</f>
        <v>61.83</v>
      </c>
      <c r="P35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6" spans="1:16" x14ac:dyDescent="0.25">
      <c r="A36" s="4" t="s">
        <v>12</v>
      </c>
      <c r="B36" s="10">
        <v>7</v>
      </c>
      <c r="C36" s="4" t="s">
        <v>40</v>
      </c>
      <c r="D36" s="4"/>
      <c r="E36" s="4">
        <v>59.83</v>
      </c>
      <c r="F36" s="4"/>
      <c r="G36" s="45"/>
      <c r="H36" s="4"/>
      <c r="I36" s="45"/>
      <c r="J36" s="4"/>
      <c r="K36" s="4"/>
      <c r="L36" s="4"/>
      <c r="M36" s="4"/>
      <c r="N36" s="4"/>
      <c r="O36" s="10">
        <f>Tableau51011[[#This Row],[moyenne]]+Tableau51011[[#This Row],[moyenne2]]</f>
        <v>59.83</v>
      </c>
      <c r="P36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7" spans="1:16" x14ac:dyDescent="0.25">
      <c r="A37" s="4" t="s">
        <v>12</v>
      </c>
      <c r="B37" s="10">
        <v>8</v>
      </c>
      <c r="C37" s="4" t="s">
        <v>95</v>
      </c>
      <c r="D37" s="4"/>
      <c r="E37" s="4">
        <v>58.83</v>
      </c>
      <c r="F37" s="4"/>
      <c r="G37" s="45"/>
      <c r="H37" s="4"/>
      <c r="I37" s="4"/>
      <c r="J37" s="4"/>
      <c r="K37" s="4"/>
      <c r="L37" s="4"/>
      <c r="M37" s="4"/>
      <c r="N37" s="4"/>
      <c r="O37" s="10">
        <f>Tableau51011[[#This Row],[moyenne]]+Tableau51011[[#This Row],[moyenne2]]</f>
        <v>58.83</v>
      </c>
      <c r="P37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8" spans="1:16" x14ac:dyDescent="0.25">
      <c r="A38" s="4" t="s">
        <v>12</v>
      </c>
      <c r="B38" s="10">
        <v>9</v>
      </c>
      <c r="C38" s="4" t="s">
        <v>183</v>
      </c>
      <c r="D38" s="4"/>
      <c r="E38" s="45"/>
      <c r="F38" s="4"/>
      <c r="G38" s="4">
        <v>58.445</v>
      </c>
      <c r="H38" s="4"/>
      <c r="I38" s="45"/>
      <c r="J38" s="4"/>
      <c r="K38" s="4"/>
      <c r="L38" s="4"/>
      <c r="M38" s="4"/>
      <c r="N38" s="4"/>
      <c r="O38" s="10">
        <f>Tableau51011[[#This Row],[moyenne]]+Tableau51011[[#This Row],[moyenne2]]</f>
        <v>58.445</v>
      </c>
      <c r="P38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9" spans="1:16" x14ac:dyDescent="0.25">
      <c r="A39" s="4" t="s">
        <v>12</v>
      </c>
      <c r="B39" s="10">
        <v>10</v>
      </c>
      <c r="C39" s="4" t="s">
        <v>182</v>
      </c>
      <c r="D39" s="4"/>
      <c r="E39" s="45"/>
      <c r="F39" s="4"/>
      <c r="G39" s="4">
        <v>52.389000000000003</v>
      </c>
      <c r="H39" s="4"/>
      <c r="I39" s="45"/>
      <c r="J39" s="4"/>
      <c r="K39" s="4"/>
      <c r="L39" s="4"/>
      <c r="M39" s="4"/>
      <c r="N39" s="4"/>
      <c r="O39" s="10">
        <f>Tableau51011[[#This Row],[moyenne]]+Tableau51011[[#This Row],[moyenne2]]</f>
        <v>52.389000000000003</v>
      </c>
      <c r="P39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40" spans="1:16" x14ac:dyDescent="0.25">
      <c r="A40" s="4" t="s">
        <v>12</v>
      </c>
      <c r="B40" s="31" t="s">
        <v>181</v>
      </c>
      <c r="C40" s="36" t="s">
        <v>180</v>
      </c>
      <c r="D40" s="4"/>
      <c r="E40" s="45"/>
      <c r="F40" s="4"/>
      <c r="G40" s="4">
        <v>63</v>
      </c>
      <c r="H40" s="4"/>
      <c r="I40" s="45"/>
      <c r="J40" s="4"/>
      <c r="K40" s="4"/>
      <c r="L40" s="4"/>
      <c r="M40" s="4"/>
      <c r="N40" s="4"/>
      <c r="O40" s="10" t="s">
        <v>210</v>
      </c>
      <c r="P40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41" spans="1:16" ht="15.75" thickBot="1" x14ac:dyDescent="0.3"/>
    <row r="42" spans="1:16" ht="38.25" thickBot="1" x14ac:dyDescent="0.3">
      <c r="A42" s="28"/>
      <c r="B42" s="28"/>
      <c r="C42" s="28"/>
      <c r="D42" s="70" t="s">
        <v>0</v>
      </c>
      <c r="E42" s="71"/>
      <c r="F42" s="70" t="s">
        <v>1</v>
      </c>
      <c r="G42" s="71"/>
      <c r="H42" s="70" t="s">
        <v>2</v>
      </c>
      <c r="I42" s="71"/>
      <c r="J42" s="24" t="s">
        <v>24</v>
      </c>
      <c r="K42" s="25" t="s">
        <v>77</v>
      </c>
      <c r="L42" s="70" t="s">
        <v>26</v>
      </c>
      <c r="M42" s="71"/>
      <c r="N42" s="73" t="s">
        <v>30</v>
      </c>
      <c r="O42" s="74"/>
      <c r="P42" s="12" t="s">
        <v>78</v>
      </c>
    </row>
    <row r="43" spans="1:16" ht="15.75" thickBot="1" x14ac:dyDescent="0.3">
      <c r="A43" s="5" t="s">
        <v>15</v>
      </c>
      <c r="B43" s="6" t="s">
        <v>16</v>
      </c>
      <c r="C43" s="5" t="s">
        <v>3</v>
      </c>
      <c r="D43" s="6" t="s">
        <v>33</v>
      </c>
      <c r="E43" s="5" t="s">
        <v>18</v>
      </c>
      <c r="F43" s="6" t="s">
        <v>34</v>
      </c>
      <c r="G43" s="5" t="s">
        <v>19</v>
      </c>
      <c r="H43" s="6" t="s">
        <v>36</v>
      </c>
      <c r="I43" s="5" t="s">
        <v>20</v>
      </c>
      <c r="J43" s="6" t="s">
        <v>35</v>
      </c>
      <c r="K43" s="5" t="s">
        <v>21</v>
      </c>
      <c r="L43" s="6" t="s">
        <v>37</v>
      </c>
      <c r="M43" s="5" t="s">
        <v>23</v>
      </c>
      <c r="N43" s="9" t="s">
        <v>28</v>
      </c>
      <c r="O43" s="51" t="s">
        <v>62</v>
      </c>
      <c r="P43" s="20" t="s">
        <v>66</v>
      </c>
    </row>
    <row r="44" spans="1:16" ht="15.75" thickTop="1" x14ac:dyDescent="0.25">
      <c r="A44" s="4" t="s">
        <v>13</v>
      </c>
      <c r="B44" s="10">
        <v>1</v>
      </c>
      <c r="C44" s="4" t="s">
        <v>177</v>
      </c>
      <c r="D44" s="4"/>
      <c r="E44" s="45"/>
      <c r="F44" s="4"/>
      <c r="G44" s="4">
        <v>66.841999999999999</v>
      </c>
      <c r="H44" s="4"/>
      <c r="I44" s="45"/>
      <c r="J44" s="4"/>
      <c r="K44" s="4"/>
      <c r="L44" s="4"/>
      <c r="M44" s="4"/>
      <c r="N44" s="4"/>
      <c r="O44" s="10">
        <f>Tableau5101112[[#This Row],[moyenne]]+Tableau5101112[[#This Row],[moyenne2]]</f>
        <v>66.841999999999999</v>
      </c>
      <c r="P44" s="18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5" spans="1:16" x14ac:dyDescent="0.25">
      <c r="A45" s="4" t="s">
        <v>13</v>
      </c>
      <c r="B45" s="10">
        <v>2</v>
      </c>
      <c r="C45" s="4" t="s">
        <v>175</v>
      </c>
      <c r="D45" s="4"/>
      <c r="E45" s="45"/>
      <c r="F45" s="4"/>
      <c r="G45" s="4">
        <v>61.939</v>
      </c>
      <c r="H45" s="4"/>
      <c r="I45" s="45"/>
      <c r="J45" s="4"/>
      <c r="K45" s="4"/>
      <c r="L45" s="4"/>
      <c r="M45" s="4"/>
      <c r="N45" s="4"/>
      <c r="O45" s="10">
        <f>Tableau5101112[[#This Row],[moyenne]]+Tableau5101112[[#This Row],[moyenne2]]</f>
        <v>61.939</v>
      </c>
      <c r="P45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6" spans="1:16" x14ac:dyDescent="0.25">
      <c r="A46" s="4" t="s">
        <v>13</v>
      </c>
      <c r="B46" s="10">
        <v>3</v>
      </c>
      <c r="C46" s="4" t="s">
        <v>92</v>
      </c>
      <c r="D46" s="4"/>
      <c r="E46" s="4">
        <v>60.84</v>
      </c>
      <c r="F46" s="4"/>
      <c r="G46" s="45"/>
      <c r="H46" s="4"/>
      <c r="I46" s="45"/>
      <c r="J46" s="4"/>
      <c r="K46" s="4"/>
      <c r="L46" s="4"/>
      <c r="M46" s="4"/>
      <c r="N46" s="4"/>
      <c r="O46" s="10">
        <f>Tableau5101112[[#This Row],[moyenne]]+Tableau5101112[[#This Row],[moyenne2]]</f>
        <v>60.84</v>
      </c>
      <c r="P46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7" spans="1:16" x14ac:dyDescent="0.25">
      <c r="A47" s="4" t="s">
        <v>13</v>
      </c>
      <c r="B47" s="10">
        <v>4</v>
      </c>
      <c r="C47" s="47" t="s">
        <v>176</v>
      </c>
      <c r="D47" s="2"/>
      <c r="E47" s="37"/>
      <c r="F47" s="7"/>
      <c r="G47" s="7">
        <v>60.481999999999999</v>
      </c>
      <c r="H47" s="7"/>
      <c r="I47" s="37"/>
      <c r="J47" s="7"/>
      <c r="K47" s="7"/>
      <c r="L47" s="7"/>
      <c r="M47" s="7"/>
      <c r="N47" s="7">
        <f>SUM(Tableau5101112[[#This Row],[pts étape]]+Tableau5101112[[#This Row],[pts étape2]]+Tableau5101112[[#This Row],[pts étape3]]+Tableau5101112[[#This Row],[pts étape4]]+Tableau5101112[[#This Row],[pts étape5]])</f>
        <v>0</v>
      </c>
      <c r="O47" s="7">
        <f>Tableau5101112[[#This Row],[moyenne]]+Tableau5101112[[#This Row],[moyenne2]]</f>
        <v>60.481999999999999</v>
      </c>
      <c r="P47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8" spans="1:16" x14ac:dyDescent="0.25">
      <c r="A48" s="4" t="s">
        <v>13</v>
      </c>
      <c r="B48" s="10">
        <v>5</v>
      </c>
      <c r="C48" s="4" t="s">
        <v>41</v>
      </c>
      <c r="D48" s="4"/>
      <c r="E48" s="4">
        <v>56.71</v>
      </c>
      <c r="F48" s="4"/>
      <c r="G48" s="45"/>
      <c r="H48" s="4"/>
      <c r="I48" s="4"/>
      <c r="J48" s="4"/>
      <c r="K48" s="4"/>
      <c r="L48" s="4"/>
      <c r="M48" s="4"/>
      <c r="N48" s="4"/>
      <c r="O48" s="10">
        <f>Tableau5101112[[#This Row],[moyenne]]+Tableau5101112[[#This Row],[moyenne2]]</f>
        <v>56.71</v>
      </c>
      <c r="P48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9" spans="1:16" x14ac:dyDescent="0.25">
      <c r="A49" s="4" t="s">
        <v>13</v>
      </c>
      <c r="B49" s="10">
        <v>6</v>
      </c>
      <c r="C49" s="4" t="s">
        <v>91</v>
      </c>
      <c r="D49" s="4"/>
      <c r="E49" s="4">
        <v>53.87</v>
      </c>
      <c r="F49" s="4"/>
      <c r="G49" s="45"/>
      <c r="H49" s="4"/>
      <c r="I49" s="45"/>
      <c r="J49" s="4"/>
      <c r="K49" s="4"/>
      <c r="L49" s="4"/>
      <c r="M49" s="4"/>
      <c r="N49" s="4"/>
      <c r="O49" s="10">
        <f>Tableau5101112[[#This Row],[moyenne]]+Tableau5101112[[#This Row],[moyenne2]]</f>
        <v>53.87</v>
      </c>
      <c r="P49" s="14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50" spans="1:16" ht="15.75" thickBot="1" x14ac:dyDescent="0.3"/>
    <row r="51" spans="1:16" ht="33.75" customHeight="1" thickBot="1" x14ac:dyDescent="0.35">
      <c r="A51" s="8"/>
      <c r="B51" s="8"/>
      <c r="C51" s="8"/>
      <c r="D51" s="70" t="s">
        <v>0</v>
      </c>
      <c r="E51" s="71"/>
      <c r="F51" s="70" t="s">
        <v>1</v>
      </c>
      <c r="G51" s="71"/>
      <c r="H51" s="70" t="s">
        <v>2</v>
      </c>
      <c r="I51" s="71"/>
      <c r="J51" s="24" t="s">
        <v>24</v>
      </c>
      <c r="K51" s="25" t="s">
        <v>77</v>
      </c>
      <c r="L51" s="70" t="s">
        <v>26</v>
      </c>
      <c r="M51" s="71"/>
      <c r="N51" s="73" t="s">
        <v>30</v>
      </c>
      <c r="O51" s="74"/>
      <c r="P51" s="12" t="s">
        <v>78</v>
      </c>
    </row>
    <row r="52" spans="1:16" ht="15.75" thickBot="1" x14ac:dyDescent="0.3">
      <c r="A52" s="5" t="s">
        <v>15</v>
      </c>
      <c r="B52" s="6" t="s">
        <v>16</v>
      </c>
      <c r="C52" s="5" t="s">
        <v>3</v>
      </c>
      <c r="D52" s="6" t="s">
        <v>33</v>
      </c>
      <c r="E52" s="5" t="s">
        <v>18</v>
      </c>
      <c r="F52" s="6" t="s">
        <v>34</v>
      </c>
      <c r="G52" s="5" t="s">
        <v>19</v>
      </c>
      <c r="H52" s="6" t="s">
        <v>36</v>
      </c>
      <c r="I52" s="5" t="s">
        <v>20</v>
      </c>
      <c r="J52" s="6" t="s">
        <v>35</v>
      </c>
      <c r="K52" s="5" t="s">
        <v>21</v>
      </c>
      <c r="L52" s="6" t="s">
        <v>37</v>
      </c>
      <c r="M52" s="5" t="s">
        <v>23</v>
      </c>
      <c r="N52" s="9" t="s">
        <v>28</v>
      </c>
      <c r="O52" s="51" t="s">
        <v>62</v>
      </c>
      <c r="P52" s="20" t="s">
        <v>66</v>
      </c>
    </row>
    <row r="53" spans="1:16" ht="15.75" thickTop="1" x14ac:dyDescent="0.25">
      <c r="A53" s="4" t="s">
        <v>14</v>
      </c>
      <c r="B53" s="10">
        <v>1</v>
      </c>
      <c r="C53" s="4" t="s">
        <v>90</v>
      </c>
      <c r="D53" s="4"/>
      <c r="E53" s="4">
        <v>60.29</v>
      </c>
      <c r="F53" s="4"/>
      <c r="G53" s="4">
        <v>60.883000000000003</v>
      </c>
      <c r="H53" s="4"/>
      <c r="I53" s="4"/>
      <c r="J53" s="4"/>
      <c r="K53" s="4"/>
      <c r="L53" s="4"/>
      <c r="M53" s="4"/>
      <c r="N53" s="4"/>
      <c r="O53" s="10">
        <f>Tableau5101113[[#This Row],[moyenne]]+Tableau5101113[[#This Row],[moyenne2]]</f>
        <v>121.173</v>
      </c>
      <c r="P53" s="18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4" spans="1:16" x14ac:dyDescent="0.25">
      <c r="A54" s="4" t="s">
        <v>14</v>
      </c>
      <c r="B54" s="10">
        <v>2</v>
      </c>
      <c r="C54" s="4" t="s">
        <v>174</v>
      </c>
      <c r="D54" s="4"/>
      <c r="E54" s="45"/>
      <c r="F54" s="4"/>
      <c r="G54" s="4">
        <v>60.097999999999999</v>
      </c>
      <c r="H54" s="4"/>
      <c r="I54" s="4"/>
      <c r="J54" s="4"/>
      <c r="K54" s="4"/>
      <c r="L54" s="4"/>
      <c r="M54" s="4"/>
      <c r="N54" s="4"/>
      <c r="O54" s="10">
        <f>Tableau5101113[[#This Row],[moyenne]]+Tableau5101113[[#This Row],[moyenne2]]</f>
        <v>60.097999999999999</v>
      </c>
      <c r="P54" s="7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5" spans="1:16" hidden="1" x14ac:dyDescent="0.25">
      <c r="A55" s="4" t="s">
        <v>14</v>
      </c>
      <c r="B55" s="1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0">
        <f>Tableau5101113[[#This Row],[moyenne]]+Tableau5101113[[#This Row],[moyenne2]]</f>
        <v>0</v>
      </c>
      <c r="P55" s="7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6" spans="1:16" hidden="1" x14ac:dyDescent="0.25">
      <c r="A56" s="4" t="s">
        <v>14</v>
      </c>
      <c r="B56" s="1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0">
        <f>Tableau5101113[[#This Row],[moyenne]]+Tableau5101113[[#This Row],[moyenne2]]</f>
        <v>0</v>
      </c>
      <c r="P56" s="14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7" spans="1:16" ht="15.75" thickBot="1" x14ac:dyDescent="0.3"/>
    <row r="58" spans="1:16" ht="38.25" thickBot="1" x14ac:dyDescent="0.3">
      <c r="A58" s="28"/>
      <c r="B58" s="28"/>
      <c r="C58" s="28"/>
      <c r="D58" s="70" t="s">
        <v>0</v>
      </c>
      <c r="E58" s="71"/>
      <c r="F58" s="70" t="s">
        <v>1</v>
      </c>
      <c r="G58" s="71"/>
      <c r="H58" s="70" t="s">
        <v>2</v>
      </c>
      <c r="I58" s="71"/>
      <c r="J58" s="24" t="s">
        <v>24</v>
      </c>
      <c r="K58" s="25" t="s">
        <v>77</v>
      </c>
      <c r="L58" s="70" t="s">
        <v>26</v>
      </c>
      <c r="M58" s="71"/>
      <c r="N58" s="73" t="s">
        <v>30</v>
      </c>
      <c r="O58" s="74"/>
      <c r="P58" s="12" t="s">
        <v>78</v>
      </c>
    </row>
    <row r="59" spans="1:16" ht="15.75" thickBot="1" x14ac:dyDescent="0.3">
      <c r="A59" s="5" t="s">
        <v>15</v>
      </c>
      <c r="B59" s="6" t="s">
        <v>16</v>
      </c>
      <c r="C59" s="5" t="s">
        <v>3</v>
      </c>
      <c r="D59" s="6" t="s">
        <v>33</v>
      </c>
      <c r="E59" s="5" t="s">
        <v>18</v>
      </c>
      <c r="F59" s="6" t="s">
        <v>34</v>
      </c>
      <c r="G59" s="5" t="s">
        <v>19</v>
      </c>
      <c r="H59" s="6" t="s">
        <v>36</v>
      </c>
      <c r="I59" s="5" t="s">
        <v>20</v>
      </c>
      <c r="J59" s="6" t="s">
        <v>35</v>
      </c>
      <c r="K59" s="5" t="s">
        <v>21</v>
      </c>
      <c r="L59" s="6" t="s">
        <v>37</v>
      </c>
      <c r="M59" s="5" t="s">
        <v>23</v>
      </c>
      <c r="N59" s="9" t="s">
        <v>28</v>
      </c>
      <c r="O59" s="51" t="s">
        <v>62</v>
      </c>
      <c r="P59" s="20" t="s">
        <v>66</v>
      </c>
    </row>
    <row r="60" spans="1:16" ht="15.75" thickTop="1" x14ac:dyDescent="0.25">
      <c r="A60" s="4" t="s">
        <v>31</v>
      </c>
      <c r="B60" s="10">
        <v>1</v>
      </c>
      <c r="C60" s="4" t="s">
        <v>42</v>
      </c>
      <c r="D60" s="4"/>
      <c r="E60" s="4">
        <v>65.86</v>
      </c>
      <c r="F60" s="4"/>
      <c r="G60" s="4">
        <v>67.048000000000002</v>
      </c>
      <c r="H60" s="4"/>
      <c r="I60" s="4"/>
      <c r="J60" s="4"/>
      <c r="K60" s="4"/>
      <c r="L60" s="4"/>
      <c r="M60" s="4"/>
      <c r="N60" s="4"/>
      <c r="O60" s="10">
        <f>Tableau5101118[[#This Row],[moyenne]]+Tableau5101118[[#This Row],[moyenne2]]</f>
        <v>132.90800000000002</v>
      </c>
      <c r="P60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1" spans="1:16" ht="14.25" customHeight="1" x14ac:dyDescent="0.25">
      <c r="A61" s="4" t="s">
        <v>31</v>
      </c>
      <c r="B61" s="10">
        <v>2</v>
      </c>
      <c r="C61" s="4" t="s">
        <v>38</v>
      </c>
      <c r="D61" s="4"/>
      <c r="E61" s="4">
        <v>64.14</v>
      </c>
      <c r="F61" s="4"/>
      <c r="G61" s="4">
        <v>64.332999999999998</v>
      </c>
      <c r="H61" s="4"/>
      <c r="I61" s="4"/>
      <c r="J61" s="4"/>
      <c r="K61" s="4"/>
      <c r="L61" s="4"/>
      <c r="M61" s="4"/>
      <c r="N61" s="4"/>
      <c r="O61" s="10">
        <f>Tableau5101118[[#This Row],[moyenne]]+Tableau5101118[[#This Row],[moyenne2]]</f>
        <v>128.47300000000001</v>
      </c>
      <c r="P61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2" spans="1:16" x14ac:dyDescent="0.25">
      <c r="A62" s="4" t="s">
        <v>31</v>
      </c>
      <c r="B62" s="10">
        <v>3</v>
      </c>
      <c r="C62" s="4" t="s">
        <v>102</v>
      </c>
      <c r="D62" s="4"/>
      <c r="E62" s="4">
        <v>62</v>
      </c>
      <c r="F62" s="4"/>
      <c r="G62" s="4">
        <v>60.713999999999999</v>
      </c>
      <c r="H62" s="4"/>
      <c r="I62" s="4"/>
      <c r="J62" s="4"/>
      <c r="K62" s="4"/>
      <c r="L62" s="4"/>
      <c r="M62" s="4"/>
      <c r="N62" s="4"/>
      <c r="O62" s="10">
        <f>Tableau5101118[[#This Row],[moyenne]]+Tableau5101118[[#This Row],[moyenne2]]</f>
        <v>122.714</v>
      </c>
      <c r="P62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3" spans="1:16" x14ac:dyDescent="0.25">
      <c r="A63" s="4" t="s">
        <v>31</v>
      </c>
      <c r="B63" s="10">
        <v>4</v>
      </c>
      <c r="C63" s="4" t="s">
        <v>173</v>
      </c>
      <c r="D63" s="4"/>
      <c r="E63" s="45"/>
      <c r="F63" s="4"/>
      <c r="G63" s="4">
        <v>61.619</v>
      </c>
      <c r="H63" s="4"/>
      <c r="I63" s="45"/>
      <c r="J63" s="4"/>
      <c r="K63" s="4"/>
      <c r="L63" s="4"/>
      <c r="M63" s="4"/>
      <c r="N63" s="4">
        <f>SUM(Tableau5101118[[#This Row],[pts étape]]+Tableau5101118[[#This Row],[pts étape2]]+Tableau5101118[[#This Row],[pts étape3]]+Tableau5101118[[#This Row],[pts étape4]]+Tableau5101118[[#This Row],[pts étape5]])</f>
        <v>0</v>
      </c>
      <c r="O63" s="10">
        <f>Tableau5101118[[#This Row],[moyenne]]+Tableau5101118[[#This Row],[moyenne2]]</f>
        <v>61.619</v>
      </c>
      <c r="P63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4" spans="1:16" hidden="1" x14ac:dyDescent="0.25">
      <c r="A64" s="4" t="s">
        <v>31</v>
      </c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0">
        <f>Tableau5101118[[#This Row],[moyenne]]+Tableau5101118[[#This Row],[moyenne2]]</f>
        <v>0</v>
      </c>
      <c r="P64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5" spans="1:16" ht="15.75" thickBot="1" x14ac:dyDescent="0.3"/>
    <row r="66" spans="1:16" ht="36.75" customHeight="1" thickBot="1" x14ac:dyDescent="0.3">
      <c r="A66" s="28"/>
      <c r="B66" s="28"/>
      <c r="C66" s="28"/>
      <c r="D66" s="70" t="s">
        <v>0</v>
      </c>
      <c r="E66" s="71"/>
      <c r="F66" s="70" t="s">
        <v>1</v>
      </c>
      <c r="G66" s="71"/>
      <c r="H66" s="70" t="s">
        <v>2</v>
      </c>
      <c r="I66" s="71"/>
      <c r="J66" s="24" t="s">
        <v>24</v>
      </c>
      <c r="K66" s="25" t="s">
        <v>77</v>
      </c>
      <c r="L66" s="70" t="s">
        <v>26</v>
      </c>
      <c r="M66" s="71"/>
      <c r="N66" s="73" t="s">
        <v>30</v>
      </c>
      <c r="O66" s="74"/>
      <c r="P66" s="12" t="s">
        <v>78</v>
      </c>
    </row>
    <row r="67" spans="1:16" ht="15.75" thickBot="1" x14ac:dyDescent="0.3">
      <c r="A67" s="5" t="s">
        <v>15</v>
      </c>
      <c r="B67" s="6" t="s">
        <v>16</v>
      </c>
      <c r="C67" s="5" t="s">
        <v>3</v>
      </c>
      <c r="D67" s="6" t="s">
        <v>33</v>
      </c>
      <c r="E67" s="5" t="s">
        <v>18</v>
      </c>
      <c r="F67" s="6" t="s">
        <v>34</v>
      </c>
      <c r="G67" s="5" t="s">
        <v>19</v>
      </c>
      <c r="H67" s="6" t="s">
        <v>36</v>
      </c>
      <c r="I67" s="5" t="s">
        <v>20</v>
      </c>
      <c r="J67" s="6" t="s">
        <v>35</v>
      </c>
      <c r="K67" s="5" t="s">
        <v>21</v>
      </c>
      <c r="L67" s="6" t="s">
        <v>37</v>
      </c>
      <c r="M67" s="5" t="s">
        <v>23</v>
      </c>
      <c r="N67" s="9" t="s">
        <v>28</v>
      </c>
      <c r="O67" s="51" t="s">
        <v>62</v>
      </c>
      <c r="P67" s="20" t="s">
        <v>66</v>
      </c>
    </row>
    <row r="68" spans="1:16" ht="15.75" thickTop="1" x14ac:dyDescent="0.25">
      <c r="A68" s="41" t="s">
        <v>32</v>
      </c>
      <c r="B68" s="42">
        <v>1</v>
      </c>
      <c r="C68" s="43" t="s">
        <v>79</v>
      </c>
      <c r="D68" s="43"/>
      <c r="E68" s="43">
        <v>63.41</v>
      </c>
      <c r="F68" s="43"/>
      <c r="G68" s="43">
        <v>64.363</v>
      </c>
      <c r="H68" s="43"/>
      <c r="I68" s="43"/>
      <c r="J68" s="43"/>
      <c r="K68" s="43"/>
      <c r="L68" s="43"/>
      <c r="M68" s="43"/>
      <c r="N68" s="43"/>
      <c r="O68" s="42">
        <f>E68+G68</f>
        <v>127.773</v>
      </c>
      <c r="P68" s="42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9" spans="1:16" x14ac:dyDescent="0.25">
      <c r="A69" s="44" t="s">
        <v>32</v>
      </c>
      <c r="B69" s="10">
        <v>2</v>
      </c>
      <c r="C69" s="4" t="s">
        <v>43</v>
      </c>
      <c r="D69" s="4"/>
      <c r="E69" s="45"/>
      <c r="F69" s="4"/>
      <c r="G69" s="4">
        <v>65.441000000000003</v>
      </c>
      <c r="H69" s="4"/>
      <c r="I69" s="4"/>
      <c r="J69" s="4"/>
      <c r="K69" s="4"/>
      <c r="L69" s="4"/>
      <c r="M69" s="4"/>
      <c r="N69" s="4"/>
      <c r="O69" s="10">
        <f t="shared" ref="O69:O70" si="0">E69+G69</f>
        <v>65.441000000000003</v>
      </c>
      <c r="P69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70" spans="1:16" x14ac:dyDescent="0.25">
      <c r="A70" s="41" t="s">
        <v>32</v>
      </c>
      <c r="B70" s="42">
        <v>3</v>
      </c>
      <c r="C70" s="43" t="s">
        <v>172</v>
      </c>
      <c r="D70" s="43"/>
      <c r="E70" s="46"/>
      <c r="F70" s="43"/>
      <c r="G70" s="43">
        <v>64.363</v>
      </c>
      <c r="H70" s="43"/>
      <c r="I70" s="46"/>
      <c r="J70" s="43"/>
      <c r="K70" s="43"/>
      <c r="L70" s="43"/>
      <c r="M70" s="43"/>
      <c r="N70" s="43"/>
      <c r="O70" s="42">
        <f t="shared" si="0"/>
        <v>64.363</v>
      </c>
      <c r="P70" s="42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71" spans="1:16" x14ac:dyDescent="0.25">
      <c r="A71" s="44" t="s">
        <v>31</v>
      </c>
      <c r="B71" s="10">
        <v>4</v>
      </c>
      <c r="C71" s="4" t="s">
        <v>216</v>
      </c>
      <c r="D71" s="43"/>
      <c r="E71" s="46"/>
      <c r="F71" s="46"/>
      <c r="G71" s="46"/>
      <c r="H71" s="43"/>
      <c r="I71" s="4"/>
      <c r="J71" s="4"/>
      <c r="K71" s="4"/>
      <c r="L71" s="4"/>
      <c r="M71" s="4"/>
      <c r="N71" s="4"/>
      <c r="O71" s="10">
        <f t="shared" ref="O71" si="1">E71+G71</f>
        <v>0</v>
      </c>
      <c r="P71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72" spans="1:16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6" x14ac:dyDescent="0.2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6" x14ac:dyDescent="0.2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6" x14ac:dyDescent="0.2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6" x14ac:dyDescent="0.2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6" x14ac:dyDescent="0.2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6" x14ac:dyDescent="0.2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6" x14ac:dyDescent="0.2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6" x14ac:dyDescent="0.2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3:13" x14ac:dyDescent="0.2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3:13" x14ac:dyDescent="0.2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3:13" x14ac:dyDescent="0.2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3:13" x14ac:dyDescent="0.2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3:13" x14ac:dyDescent="0.2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3:13" x14ac:dyDescent="0.2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3:13" x14ac:dyDescent="0.2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3:13" x14ac:dyDescent="0.2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3:13" x14ac:dyDescent="0.2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3:13" x14ac:dyDescent="0.2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3:13" x14ac:dyDescent="0.2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</sheetData>
  <mergeCells count="31">
    <mergeCell ref="D66:E66"/>
    <mergeCell ref="F66:G66"/>
    <mergeCell ref="H66:I66"/>
    <mergeCell ref="L66:M66"/>
    <mergeCell ref="N66:O66"/>
    <mergeCell ref="D58:E58"/>
    <mergeCell ref="F58:G58"/>
    <mergeCell ref="H58:I58"/>
    <mergeCell ref="L58:M58"/>
    <mergeCell ref="N58:O58"/>
    <mergeCell ref="D51:E51"/>
    <mergeCell ref="F51:G51"/>
    <mergeCell ref="H51:I51"/>
    <mergeCell ref="L51:M51"/>
    <mergeCell ref="N51:O51"/>
    <mergeCell ref="D42:E42"/>
    <mergeCell ref="F42:G42"/>
    <mergeCell ref="H42:I42"/>
    <mergeCell ref="L42:M42"/>
    <mergeCell ref="N42:O42"/>
    <mergeCell ref="C1:I3"/>
    <mergeCell ref="N6:O6"/>
    <mergeCell ref="D28:E28"/>
    <mergeCell ref="F28:G28"/>
    <mergeCell ref="H28:I28"/>
    <mergeCell ref="L28:M28"/>
    <mergeCell ref="N28:O28"/>
    <mergeCell ref="D6:E6"/>
    <mergeCell ref="F6:G6"/>
    <mergeCell ref="H6:I6"/>
    <mergeCell ref="L6:M6"/>
  </mergeCells>
  <phoneticPr fontId="1" type="noConversion"/>
  <printOptions horizontalCentered="1" verticalCentered="1"/>
  <pageMargins left="0" right="0" top="0" bottom="0" header="0.31496062992125984" footer="0.31496062992125984"/>
  <pageSetup paperSize="9" scale="51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</vt:lpstr>
      <vt:lpstr>Amateur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Prigent</dc:creator>
  <cp:lastModifiedBy>Aurelie Prigent</cp:lastModifiedBy>
  <cp:lastPrinted>2023-06-28T15:11:34Z</cp:lastPrinted>
  <dcterms:created xsi:type="dcterms:W3CDTF">2022-03-04T10:32:46Z</dcterms:created>
  <dcterms:modified xsi:type="dcterms:W3CDTF">2024-04-24T12:46:03Z</dcterms:modified>
</cp:coreProperties>
</file>